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P 60KLD" sheetId="1" state="visible" r:id="rId2"/>
    <sheet name="Basic Rates" sheetId="2" state="visible" r:id="rId3"/>
  </sheets>
  <definedNames>
    <definedName function="false" hidden="false" localSheetId="0" name="_xlnm.Print_Area" vbProcedure="false">'STP 60KLD'!$A$1:$I$97</definedName>
    <definedName function="false" hidden="false" localSheetId="0" name="_xlnm.Print_Titles" vbProcedure="false">'STP 60KLD'!$3:$3</definedName>
    <definedName function="false" hidden="false" localSheetId="0" name="_xlnm.Print_Titles" vbProcedure="false">'STP 60KLD'!$3:$3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<sst xmlns="http://schemas.openxmlformats.org/spreadsheetml/2006/main" count="159" uniqueCount="123">
  <si>
    <t xml:space="preserve">PROJECT : Rashtrotthana Vidya Kendra, Hangal</t>
  </si>
  <si>
    <t xml:space="preserve">STP- CIVIL WORKS</t>
  </si>
  <si>
    <t xml:space="preserve">Sl no</t>
  </si>
  <si>
    <t xml:space="preserve">Description of Item</t>
  </si>
  <si>
    <t xml:space="preserve">UOM</t>
  </si>
  <si>
    <t xml:space="preserve">L</t>
  </si>
  <si>
    <t xml:space="preserve">B</t>
  </si>
  <si>
    <t xml:space="preserve">H</t>
  </si>
  <si>
    <t xml:space="preserve">QTY</t>
  </si>
  <si>
    <t xml:space="preserve">Rate </t>
  </si>
  <si>
    <t xml:space="preserve">Amount</t>
  </si>
  <si>
    <t xml:space="preserve">1)</t>
  </si>
  <si>
    <t xml:space="preserve">Excavating Footing / Trenches / all types of excavation by mechanical means or manual in all types of soil including dense soil, disintegrated/ weathered/ soft rock  including necessary manual excavation for dressing the edges &amp; levelling, all leads and lifts, back filling in layers of 150mm with watering and compaction. Rate to include disposing the excess earth and spreading in layers to the required levels within the site wherever specified and carting away out side the site to the designated areas identified by the local authorities. excavating loose pockets and compacting the same. </t>
  </si>
  <si>
    <t xml:space="preserve">Cum</t>
  </si>
  <si>
    <r>
      <rPr>
        <b val="true"/>
        <sz val="10.5"/>
        <rFont val="Calibri"/>
        <family val="2"/>
        <charset val="1"/>
      </rPr>
      <t xml:space="preserve">Note: </t>
    </r>
    <r>
      <rPr>
        <sz val="10.5"/>
        <rFont val="Calibri"/>
        <family val="2"/>
        <charset val="1"/>
      </rPr>
      <t xml:space="preserve">PCC area shall be considered for measurement (Working space &amp; provision of slopes if required for execution shall not be paid separately).</t>
    </r>
  </si>
  <si>
    <t xml:space="preserve">2)</t>
  </si>
  <si>
    <t xml:space="preserve">Providing and laying P.C.C. 1:4:8 of specified thk. wherever specified using  40mm and down size metal including sub grade preparation, levelling, all leads and lifts, rough finishing at the top surface, curing and shuttering if necessary etc.,</t>
  </si>
  <si>
    <t xml:space="preserve">3)</t>
  </si>
  <si>
    <t xml:space="preserve">Providing, pumping and laying Reinforced Cement Concrete of M25 grade at all levels and heights specified below using ordinary Portland cement of grade 53 from approved manufacturer,  20mm and down size coarse aggregates, necessary admixtures approved by Consultants , including all leads and lifts, pumping , vibrating/ compaction, scaffolding wherever necessary, curing as directed, including cost of shuttering and centring.</t>
  </si>
  <si>
    <t xml:space="preserve">3.a</t>
  </si>
  <si>
    <t xml:space="preserve">Bottom slab concrete</t>
  </si>
  <si>
    <t xml:space="preserve">3.b</t>
  </si>
  <si>
    <t xml:space="preserve">Side wall concrete</t>
  </si>
  <si>
    <t xml:space="preserve">3.c</t>
  </si>
  <si>
    <t xml:space="preserve">Slab Concrete at platform Lvl</t>
  </si>
  <si>
    <t xml:space="preserve">3.d</t>
  </si>
  <si>
    <t xml:space="preserve">Platform Concrete</t>
  </si>
  <si>
    <t xml:space="preserve">3.e</t>
  </si>
  <si>
    <t xml:space="preserve">Stub Columns</t>
  </si>
  <si>
    <t xml:space="preserve">3.f</t>
  </si>
  <si>
    <t xml:space="preserve">Beam concrete</t>
  </si>
  <si>
    <t xml:space="preserve">3.g</t>
  </si>
  <si>
    <t xml:space="preserve">Slab at cover slab Lvl</t>
  </si>
  <si>
    <t xml:space="preserve">3.h</t>
  </si>
  <si>
    <t xml:space="preserve">Staircase concrete</t>
  </si>
  <si>
    <t xml:space="preserve">4)</t>
  </si>
  <si>
    <t xml:space="preserve">Supplying, Fabricating &amp; fixing in position reinforcement for RCC work with high yield strength ribbed cold twisted tor steel (HSD) FE 500 bar of various diameters and grade of steel as specified below conforming to IS specification including cutting, providing, supplying &amp; bending, hoisting, fabricating and placing in position according to drawings and binding the reinforcement with  galvanised annealed binding wire of double fold of 18 gauge  and providing PVC  cover blocks for placing the reinforcements in position and for maintaining the cover specified and/or according  to relevant IS.  (Basic rate = Rs.55,000/MT)</t>
  </si>
  <si>
    <t xml:space="preserve">MT</t>
  </si>
  <si>
    <r>
      <rPr>
        <b val="true"/>
        <sz val="10.5"/>
        <rFont val="Calibri"/>
        <family val="2"/>
        <charset val="1"/>
      </rPr>
      <t xml:space="preserve">Note :</t>
    </r>
    <r>
      <rPr>
        <sz val="10.5"/>
        <rFont val="Calibri"/>
        <family val="2"/>
        <charset val="1"/>
      </rPr>
      <t xml:space="preserve"> Unless noted otherwise the measurements in accordance with IS 1200. However reinforcement shall be measured only in lengths of bars as actually placed in position on standard weight basis, no allowance being made in the weight for rolling margin. Authorised laps and splices only will be measured. Chairs of any shape &amp; profile, Spacer bar of any shape &amp; profile, cover block, wastage and binding wire will not be measured and shall be included in the quoted rates. Quoted rate shall be deemed to have considered the above stipulation. Quoted rate to include lead, lift, placing  at all levels and as directed.</t>
    </r>
  </si>
  <si>
    <t xml:space="preserve">5)</t>
  </si>
  <si>
    <t xml:space="preserve">Filling of good quality earth around the new STP and consolidating and compacting to the required level in layers of 200mm thick with available earth.  </t>
  </si>
  <si>
    <t xml:space="preserve">6)</t>
  </si>
  <si>
    <t xml:space="preserve">Solid Block masonry</t>
  </si>
  <si>
    <t xml:space="preserve">200mm thk Solid Block Masonry</t>
  </si>
  <si>
    <t xml:space="preserve">Sqm</t>
  </si>
  <si>
    <t xml:space="preserve">100mm thk Solid Block Masonry</t>
  </si>
  <si>
    <t xml:space="preserve">RO</t>
  </si>
  <si>
    <t xml:space="preserve">7)</t>
  </si>
  <si>
    <t xml:space="preserve">Plastering</t>
  </si>
  <si>
    <t xml:space="preserve">7.a</t>
  </si>
  <si>
    <t xml:space="preserve">Plastering :  Providing &amp; applying Ceiling/Internal wall Plastering with Cement mortar  1:4 </t>
  </si>
  <si>
    <t xml:space="preserve">Columns</t>
  </si>
  <si>
    <t xml:space="preserve">7.b</t>
  </si>
  <si>
    <t xml:space="preserve">Water proof Plastering :  Providing &amp; applying Internal wall Plastering with Cement mortar  1:4 with smooth finishing for tanks.</t>
  </si>
  <si>
    <t xml:space="preserve">7.c</t>
  </si>
  <si>
    <t xml:space="preserve">Providing and applying one primer coat of Fosroc Nitoproof 100 and two coats of Fosroc Nitoproof 120 Bituminous waterproof protective coating.</t>
  </si>
  <si>
    <t xml:space="preserve">7.d</t>
  </si>
  <si>
    <t xml:space="preserve">Plastering : Providing &amp; applying External wall Plastering with Cement mortar  1:6  Including  Joint mesh.</t>
  </si>
  <si>
    <t xml:space="preserve">8)</t>
  </si>
  <si>
    <t xml:space="preserve">Painting</t>
  </si>
  <si>
    <t xml:space="preserve">8.a</t>
  </si>
  <si>
    <t xml:space="preserve">External walls</t>
  </si>
  <si>
    <t xml:space="preserve">8.b</t>
  </si>
  <si>
    <t xml:space="preserve">Internal walls</t>
  </si>
  <si>
    <t xml:space="preserve">9)</t>
  </si>
  <si>
    <t xml:space="preserve">Supply and installation of FRP Chamber covers - 750mm x 750mm</t>
  </si>
  <si>
    <t xml:space="preserve">No’s</t>
  </si>
  <si>
    <t xml:space="preserve">Make: Somex</t>
  </si>
  <si>
    <t xml:space="preserve">10)</t>
  </si>
  <si>
    <t xml:space="preserve">Core-cutting </t>
  </si>
  <si>
    <t xml:space="preserve">Dia: 3"</t>
  </si>
  <si>
    <t xml:space="preserve">Dia: 4"</t>
  </si>
  <si>
    <t xml:space="preserve">Dia: 6"</t>
  </si>
  <si>
    <t xml:space="preserve">11)</t>
  </si>
  <si>
    <t xml:space="preserve">Bore packing of holes after placement of pipes including Material cement, sand &amp; water proofing liquid.</t>
  </si>
  <si>
    <t xml:space="preserve">12)</t>
  </si>
  <si>
    <t xml:space="preserve">Supply and Fixing of MS door 2nox1mx2.1m </t>
  </si>
  <si>
    <t xml:space="preserve">13)</t>
  </si>
  <si>
    <t xml:space="preserve">Supply and Fixing of PVC Rungs</t>
  </si>
  <si>
    <t xml:space="preserve">Nos</t>
  </si>
  <si>
    <t xml:space="preserve">14)</t>
  </si>
  <si>
    <t xml:space="preserve">Supply and Fixing of MS railing</t>
  </si>
  <si>
    <t xml:space="preserve">15)</t>
  </si>
  <si>
    <t xml:space="preserve">Supply and Fixing of UPVC windows</t>
  </si>
  <si>
    <t xml:space="preserve">Total Amount</t>
  </si>
  <si>
    <t xml:space="preserve">GST 18%</t>
  </si>
  <si>
    <t xml:space="preserve">PROJECT : RENOVATION JAYADEVA MEMORIAL RASHTROTTHANA HOSPITAL</t>
  </si>
  <si>
    <t xml:space="preserve">Basic Rates of Materials EXCLUDING GST</t>
  </si>
  <si>
    <t xml:space="preserve">Materials</t>
  </si>
  <si>
    <t xml:space="preserve"> Rate </t>
  </si>
  <si>
    <t xml:space="preserve">Unit</t>
  </si>
  <si>
    <t xml:space="preserve">1</t>
  </si>
  <si>
    <t xml:space="preserve">Cement</t>
  </si>
  <si>
    <t xml:space="preserve">Bag</t>
  </si>
  <si>
    <t xml:space="preserve">2</t>
  </si>
  <si>
    <t xml:space="preserve">Reinforcement Steel</t>
  </si>
  <si>
    <t xml:space="preserve">3</t>
  </si>
  <si>
    <t xml:space="preserve">RMC-M10</t>
  </si>
  <si>
    <t xml:space="preserve">4</t>
  </si>
  <si>
    <t xml:space="preserve">RMC-M25</t>
  </si>
  <si>
    <t xml:space="preserve">5</t>
  </si>
  <si>
    <t xml:space="preserve">Ceramic tile</t>
  </si>
  <si>
    <t xml:space="preserve">Sft</t>
  </si>
  <si>
    <t xml:space="preserve">6</t>
  </si>
  <si>
    <t xml:space="preserve">Vitrified tile</t>
  </si>
  <si>
    <t xml:space="preserve">7</t>
  </si>
  <si>
    <t xml:space="preserve">16-18mm Coffee brown granite</t>
  </si>
  <si>
    <t xml:space="preserve">8</t>
  </si>
  <si>
    <t xml:space="preserve">10mm Hassan green  granite</t>
  </si>
  <si>
    <t xml:space="preserve">p</t>
  </si>
  <si>
    <t xml:space="preserve">16-18mm Hassan green  granite</t>
  </si>
  <si>
    <t xml:space="preserve">10</t>
  </si>
  <si>
    <t xml:space="preserve">Teak wood</t>
  </si>
  <si>
    <t xml:space="preserve">Cft</t>
  </si>
  <si>
    <t xml:space="preserve">11</t>
  </si>
  <si>
    <t xml:space="preserve">Structural steel</t>
  </si>
  <si>
    <t xml:space="preserve">12</t>
  </si>
  <si>
    <t xml:space="preserve">Concrete block-200mm</t>
  </si>
  <si>
    <t xml:space="preserve">No</t>
  </si>
  <si>
    <t xml:space="preserve">13</t>
  </si>
  <si>
    <t xml:space="preserve">Concrete block-150mm</t>
  </si>
  <si>
    <t xml:space="preserve">14</t>
  </si>
  <si>
    <t xml:space="preserve">Concrete block-100mm</t>
  </si>
</sst>
</file>

<file path=xl/styles.xml><?xml version="1.0" encoding="utf-8"?>
<styleSheet xmlns="http://schemas.openxmlformats.org/spreadsheetml/2006/main">
  <numFmts count="9">
    <numFmt numFmtId="164" formatCode="General"/>
    <numFmt numFmtId="165" formatCode="_(* #,##0.00_);_(* \(#,##0.00\);_(* \-??_);_(@_)"/>
    <numFmt numFmtId="166" formatCode="\ * #,##0.00\ ;\ * \-#,##0.00\ ;\ * \-#\ ;\ @\ "/>
    <numFmt numFmtId="167" formatCode="#,##0.00"/>
    <numFmt numFmtId="168" formatCode="#,##0.00\ ;\(#,##0.00\);\-#\ ;@\ "/>
    <numFmt numFmtId="169" formatCode="#,##0.00\ ;#,##0.00;\-#\ ;@\ "/>
    <numFmt numFmtId="170" formatCode="General"/>
    <numFmt numFmtId="171" formatCode="0.00"/>
    <numFmt numFmtId="172" formatCode="@"/>
  </numFmts>
  <fonts count="12">
    <font>
      <sz val="10"/>
      <name val="Arial"/>
      <family val="2"/>
      <charset val="1"/>
    </font>
    <font>
      <sz val="10"/>
      <name val="Arial"/>
      <family val="0"/>
    </font>
    <font>
      <sz val="10"/>
      <name val="Arial"/>
      <family val="0"/>
    </font>
    <font>
      <sz val="10"/>
      <name val="Arial"/>
      <family val="0"/>
    </font>
    <font>
      <sz val="11"/>
      <color rgb="FF000000"/>
      <name val="Arial"/>
      <family val="2"/>
      <charset val="1"/>
    </font>
    <font>
      <sz val="10"/>
      <color rgb="FF000000"/>
      <name val="Arial"/>
      <family val="2"/>
      <charset val="1"/>
    </font>
    <font>
      <sz val="10.5"/>
      <name val="Calibri"/>
      <family val="2"/>
      <charset val="1"/>
    </font>
    <font>
      <sz val="11"/>
      <name val="Calibri"/>
      <family val="2"/>
      <charset val="1"/>
    </font>
    <font>
      <b val="true"/>
      <sz val="11"/>
      <name val="Calibri"/>
      <family val="2"/>
      <charset val="1"/>
    </font>
    <font>
      <b val="true"/>
      <sz val="10.5"/>
      <name val="Calibri"/>
      <family val="2"/>
      <charset val="1"/>
    </font>
    <font>
      <sz val="10.5"/>
      <color rgb="FF000000"/>
      <name val="Calibri"/>
      <family val="2"/>
      <charset val="1"/>
    </font>
    <font>
      <b val="true"/>
      <sz val="12"/>
      <name val="Calibri"/>
      <family val="2"/>
      <charset val="1"/>
    </font>
  </fonts>
  <fills count="9">
    <fill>
      <patternFill patternType="none"/>
    </fill>
    <fill>
      <patternFill patternType="gray125"/>
    </fill>
    <fill>
      <patternFill patternType="solid">
        <fgColor rgb="FFE97132"/>
        <bgColor rgb="FFFF8080"/>
      </patternFill>
    </fill>
    <fill>
      <patternFill patternType="solid">
        <fgColor rgb="FFFFD8CE"/>
        <bgColor rgb="FFF2CFEE"/>
      </patternFill>
    </fill>
    <fill>
      <patternFill patternType="solid">
        <fgColor rgb="FFFFFFD7"/>
        <bgColor rgb="FFFFFFFF"/>
      </patternFill>
    </fill>
    <fill>
      <patternFill patternType="solid">
        <fgColor rgb="FFE0C2CD"/>
        <bgColor rgb="FFF2CFEE"/>
      </patternFill>
    </fill>
    <fill>
      <patternFill patternType="solid">
        <fgColor rgb="FFF2CFEE"/>
        <bgColor rgb="FFFFD8CE"/>
      </patternFill>
    </fill>
    <fill>
      <patternFill patternType="solid">
        <fgColor rgb="FFE8F2A1"/>
        <bgColor rgb="FFFFFF99"/>
      </patternFill>
    </fill>
    <fill>
      <patternFill patternType="solid">
        <fgColor rgb="FFFFFF99"/>
        <bgColor rgb="FFE8F2A1"/>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hair"/>
      <right style="hair"/>
      <top style="hair"/>
      <bottom style="hair"/>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false" applyAlignment="true" applyProtection="false">
      <alignment horizontal="general" vertical="bottom" textRotation="0" wrapText="false" indent="0" shrinkToFit="false"/>
    </xf>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justify"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7" fontId="7" fillId="0" borderId="0" xfId="0" applyFont="true" applyBorder="false" applyAlignment="true" applyProtection="false">
      <alignment horizontal="center" vertical="center" textRotation="0" wrapText="false" indent="0" shrinkToFit="false"/>
      <protection locked="true" hidden="false"/>
    </xf>
    <xf numFmtId="167" fontId="7" fillId="2"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center" vertical="center" textRotation="0" wrapText="true" indent="0" shrinkToFit="false"/>
      <protection locked="true" hidden="false"/>
    </xf>
    <xf numFmtId="164" fontId="9" fillId="4" borderId="2"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7" fontId="8" fillId="0"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justify"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7" fontId="7" fillId="0" borderId="1" xfId="0" applyFont="true" applyBorder="true" applyAlignment="true" applyProtection="false">
      <alignment horizontal="center" vertical="center" textRotation="0" wrapText="false" indent="0" shrinkToFit="false"/>
      <protection locked="true" hidden="false"/>
    </xf>
    <xf numFmtId="168" fontId="7" fillId="0" borderId="1" xfId="15" applyFont="true" applyBorder="true" applyAlignment="true" applyProtection="true">
      <alignment horizontal="center" vertical="center" textRotation="0" wrapText="false" indent="0" shrinkToFit="false"/>
      <protection locked="true" hidden="false"/>
    </xf>
    <xf numFmtId="169" fontId="7" fillId="0" borderId="1" xfId="0" applyFont="true" applyBorder="true" applyAlignment="true" applyProtection="false">
      <alignment horizontal="right" vertical="center" textRotation="0" wrapText="false" indent="0" shrinkToFit="false"/>
      <protection locked="true" hidden="false"/>
    </xf>
    <xf numFmtId="164" fontId="9" fillId="0" borderId="1" xfId="0" applyFont="true" applyBorder="true" applyAlignment="true" applyProtection="false">
      <alignment horizontal="justify" vertical="center" textRotation="0" wrapText="true" indent="0" shrinkToFit="false"/>
      <protection locked="true" hidden="false"/>
    </xf>
    <xf numFmtId="164" fontId="6" fillId="0" borderId="1" xfId="20" applyFont="true" applyBorder="true" applyAlignment="true" applyProtection="true">
      <alignment horizontal="justify" vertical="center" textRotation="0" wrapText="true" indent="0" shrinkToFit="false"/>
      <protection locked="true" hidden="false"/>
    </xf>
    <xf numFmtId="170" fontId="7"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general" vertical="center" textRotation="0" wrapText="false" indent="0" shrinkToFit="false"/>
      <protection locked="true" hidden="false"/>
    </xf>
    <xf numFmtId="171" fontId="7"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justify" vertical="center" textRotation="0" wrapText="false" indent="0" shrinkToFit="false"/>
      <protection locked="true" hidden="false"/>
    </xf>
    <xf numFmtId="164" fontId="6" fillId="0" borderId="1" xfId="0" applyFont="true" applyBorder="true" applyAlignment="true" applyProtection="false">
      <alignment horizontal="justify" vertical="center" textRotation="0" wrapText="false" indent="0" shrinkToFit="false"/>
      <protection locked="true" hidden="false"/>
    </xf>
    <xf numFmtId="164" fontId="10" fillId="0" borderId="1" xfId="0" applyFont="true" applyBorder="true" applyAlignment="true" applyProtection="false">
      <alignment horizontal="general" vertical="center" textRotation="0" wrapText="false" indent="0"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false" indent="0" shrinkToFit="false"/>
      <protection locked="true" hidden="false"/>
    </xf>
    <xf numFmtId="164" fontId="9" fillId="5" borderId="1" xfId="0" applyFont="true" applyBorder="true" applyAlignment="true" applyProtection="false">
      <alignment horizontal="justify" vertical="center" textRotation="0" wrapText="true" indent="0" shrinkToFit="false"/>
      <protection locked="true" hidden="false"/>
    </xf>
    <xf numFmtId="164" fontId="8" fillId="5" borderId="1" xfId="0" applyFont="true" applyBorder="true" applyAlignment="true" applyProtection="false">
      <alignment horizontal="center" vertical="center" textRotation="0" wrapText="false" indent="0" shrinkToFit="false"/>
      <protection locked="true" hidden="false"/>
    </xf>
    <xf numFmtId="167" fontId="8" fillId="5" borderId="1" xfId="0" applyFont="true" applyBorder="true" applyAlignment="true" applyProtection="false">
      <alignment horizontal="center" vertical="center" textRotation="0" wrapText="false" indent="0" shrinkToFit="false"/>
      <protection locked="true" hidden="false"/>
    </xf>
    <xf numFmtId="167" fontId="8" fillId="6"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9" fillId="7" borderId="1" xfId="0" applyFont="true" applyBorder="true" applyAlignment="true" applyProtection="false">
      <alignment horizontal="center" vertical="center" textRotation="0" wrapText="false" indent="0" shrinkToFit="false"/>
      <protection locked="true" hidden="false"/>
    </xf>
    <xf numFmtId="164" fontId="9" fillId="7" borderId="1" xfId="0" applyFont="true" applyBorder="true" applyAlignment="true" applyProtection="false">
      <alignment horizontal="justify" vertical="center" textRotation="0" wrapText="true" indent="0" shrinkToFit="false"/>
      <protection locked="true" hidden="false"/>
    </xf>
    <xf numFmtId="164" fontId="8" fillId="7" borderId="1" xfId="0" applyFont="true" applyBorder="true" applyAlignment="true" applyProtection="false">
      <alignment horizontal="center" vertical="center" textRotation="0" wrapText="false" indent="0" shrinkToFit="false"/>
      <protection locked="true" hidden="false"/>
    </xf>
    <xf numFmtId="167" fontId="8" fillId="7" borderId="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xf numFmtId="172" fontId="8" fillId="0" borderId="3" xfId="0" applyFont="true" applyBorder="true" applyAlignment="true" applyProtection="false">
      <alignment horizontal="center" vertical="center" textRotation="0" wrapText="false" indent="0" shrinkToFit="false"/>
      <protection locked="true" hidden="false"/>
    </xf>
    <xf numFmtId="164" fontId="8" fillId="0" borderId="3" xfId="0" applyFont="true" applyBorder="true" applyAlignment="true" applyProtection="false">
      <alignment horizontal="justify" vertical="center" textRotation="0" wrapText="false" indent="0" shrinkToFit="false"/>
      <protection locked="true" hidden="false"/>
    </xf>
    <xf numFmtId="164" fontId="8" fillId="0" borderId="3" xfId="0" applyFont="true" applyBorder="true" applyAlignment="true" applyProtection="false">
      <alignment horizontal="center" vertical="center" textRotation="0" wrapText="false" indent="0" shrinkToFit="false"/>
      <protection locked="true" hidden="false"/>
    </xf>
    <xf numFmtId="168" fontId="8" fillId="0" borderId="3" xfId="15" applyFont="true" applyBorder="true" applyAlignment="true" applyProtection="true">
      <alignment horizontal="center" vertical="center" textRotation="0" wrapText="false" indent="0" shrinkToFit="false"/>
      <protection locked="true" hidden="false"/>
    </xf>
    <xf numFmtId="168" fontId="8" fillId="0" borderId="0" xfId="15" applyFont="true" applyBorder="true" applyAlignment="true" applyProtection="true">
      <alignment horizontal="general" vertical="center" textRotation="0" wrapText="false" indent="0" shrinkToFit="false"/>
      <protection locked="true" hidden="false"/>
    </xf>
    <xf numFmtId="168" fontId="8" fillId="0" borderId="0" xfId="15" applyFont="true" applyBorder="true" applyAlignment="true" applyProtection="true">
      <alignment horizontal="center"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72" fontId="8" fillId="8" borderId="3" xfId="0" applyFont="true" applyBorder="true" applyAlignment="true" applyProtection="false">
      <alignment horizontal="center" vertical="center" textRotation="0" wrapText="false" indent="0" shrinkToFit="false"/>
      <protection locked="true" hidden="false"/>
    </xf>
    <xf numFmtId="164" fontId="8" fillId="8" borderId="3" xfId="0" applyFont="true" applyBorder="true" applyAlignment="true" applyProtection="false">
      <alignment horizontal="justify" vertical="center" textRotation="0" wrapText="false" indent="0" shrinkToFit="false"/>
      <protection locked="true" hidden="false"/>
    </xf>
    <xf numFmtId="164" fontId="8" fillId="8" borderId="3" xfId="0" applyFont="true" applyBorder="true" applyAlignment="true" applyProtection="false">
      <alignment horizontal="center" vertical="center" textRotation="0" wrapText="false" indent="0" shrinkToFit="false"/>
      <protection locked="true" hidden="false"/>
    </xf>
    <xf numFmtId="168" fontId="8" fillId="8" borderId="3" xfId="15" applyFont="true" applyBorder="true" applyAlignment="true" applyProtection="true">
      <alignment horizontal="center" vertical="center" textRotation="0" wrapText="false" indent="0" shrinkToFit="false"/>
      <protection locked="true" hidden="false"/>
    </xf>
    <xf numFmtId="168" fontId="7" fillId="0" borderId="0" xfId="15" applyFont="true" applyBorder="true" applyAlignment="true" applyProtection="true">
      <alignment horizontal="general" vertical="center" textRotation="0" wrapText="false" indent="0" shrinkToFit="false"/>
      <protection locked="true" hidden="false"/>
    </xf>
    <xf numFmtId="168" fontId="7" fillId="0" borderId="0" xfId="15"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72" fontId="7" fillId="0" borderId="3" xfId="0" applyFont="true" applyBorder="true" applyAlignment="true" applyProtection="false">
      <alignment horizontal="center" vertical="center" textRotation="0" wrapText="false" indent="0" shrinkToFit="false"/>
      <protection locked="true" hidden="false"/>
    </xf>
    <xf numFmtId="164" fontId="7" fillId="0" borderId="3" xfId="0" applyFont="true" applyBorder="true" applyAlignment="true" applyProtection="false">
      <alignment horizontal="justify" vertical="center" textRotation="0" wrapText="false" indent="0" shrinkToFit="false"/>
      <protection locked="true" hidden="false"/>
    </xf>
    <xf numFmtId="164" fontId="7" fillId="0" borderId="3" xfId="0" applyFont="true" applyBorder="true" applyAlignment="true" applyProtection="false">
      <alignment horizontal="center" vertical="center" textRotation="0" wrapText="false" indent="0" shrinkToFit="false"/>
      <protection locked="true" hidden="false"/>
    </xf>
    <xf numFmtId="168" fontId="7" fillId="0" borderId="3" xfId="15" applyFont="true" applyBorder="true" applyAlignment="true" applyProtection="true">
      <alignment horizontal="center" vertical="center" textRotation="0" wrapText="false" indent="0" shrinkToFit="false"/>
      <protection locked="true" hidden="false"/>
    </xf>
    <xf numFmtId="167" fontId="7" fillId="0" borderId="3" xfId="0" applyFont="true" applyBorder="true" applyAlignment="true" applyProtection="false">
      <alignment horizontal="center" vertical="center" textRotation="0" wrapText="fals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Comma 2" xfId="20"/>
    <cellStyle name="Comma 3" xfId="21"/>
    <cellStyle name="Normal 2" xfId="22"/>
    <cellStyle name="표준_5f_Minimum_20_Margin_20_Form" xfId="23"/>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E0C2CD"/>
      <rgbColor rgb="FF808080"/>
      <rgbColor rgb="FF9999FF"/>
      <rgbColor rgb="FF993366"/>
      <rgbColor rgb="FFFFFFD7"/>
      <rgbColor rgb="FFCCFFFF"/>
      <rgbColor rgb="FF660066"/>
      <rgbColor rgb="FFFF8080"/>
      <rgbColor rgb="FF0066CC"/>
      <rgbColor rgb="FFF2CFEE"/>
      <rgbColor rgb="FF000080"/>
      <rgbColor rgb="FFFF00FF"/>
      <rgbColor rgb="FFFFFF00"/>
      <rgbColor rgb="FF00FFFF"/>
      <rgbColor rgb="FF800080"/>
      <rgbColor rgb="FF800000"/>
      <rgbColor rgb="FF008080"/>
      <rgbColor rgb="FF0000FF"/>
      <rgbColor rgb="FF00CCFF"/>
      <rgbColor rgb="FFCCFFFF"/>
      <rgbColor rgb="FFE8F2A1"/>
      <rgbColor rgb="FFFFFF99"/>
      <rgbColor rgb="FF99CCFF"/>
      <rgbColor rgb="FFFF99CC"/>
      <rgbColor rgb="FFCC99FF"/>
      <rgbColor rgb="FFFFD8CE"/>
      <rgbColor rgb="FF3366FF"/>
      <rgbColor rgb="FF33CCCC"/>
      <rgbColor rgb="FF99CC00"/>
      <rgbColor rgb="FFFFCC00"/>
      <rgbColor rgb="FFFF9900"/>
      <rgbColor rgb="FFE97132"/>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MJ97"/>
  <sheetViews>
    <sheetView showFormulas="false" showGridLines="true" showRowColHeaders="true" showZeros="true" rightToLeft="false" tabSelected="true" showOutlineSymbols="true" defaultGridColor="true" view="pageBreakPreview" topLeftCell="A1" colorId="64" zoomScale="90" zoomScaleNormal="100" zoomScalePageLayoutView="90" workbookViewId="0">
      <pane xSplit="0" ySplit="3" topLeftCell="A67" activePane="bottomLeft" state="frozen"/>
      <selection pane="topLeft" activeCell="A1" activeCellId="0" sqref="A1"/>
      <selection pane="bottomLeft" activeCell="A1" activeCellId="0" sqref="A1"/>
    </sheetView>
  </sheetViews>
  <sheetFormatPr defaultRowHeight="15" zeroHeight="false" outlineLevelRow="0" outlineLevelCol="0"/>
  <cols>
    <col collapsed="false" customWidth="true" hidden="false" outlineLevel="0" max="1" min="1" style="1" width="7"/>
    <col collapsed="false" customWidth="true" hidden="false" outlineLevel="0" max="2" min="2" style="2" width="60.42"/>
    <col collapsed="false" customWidth="true" hidden="false" outlineLevel="0" max="3" min="3" style="1" width="5.28"/>
    <col collapsed="false" customWidth="true" hidden="true" outlineLevel="0" max="4" min="4" style="3" width="8"/>
    <col collapsed="false" customWidth="true" hidden="true" outlineLevel="0" max="5" min="5" style="3" width="8.57"/>
    <col collapsed="false" customWidth="true" hidden="true" outlineLevel="0" max="6" min="6" style="3" width="8.42"/>
    <col collapsed="false" customWidth="true" hidden="false" outlineLevel="0" max="7" min="7" style="4" width="11.99"/>
    <col collapsed="false" customWidth="true" hidden="false" outlineLevel="0" max="8" min="8" style="5" width="9.85"/>
    <col collapsed="false" customWidth="true" hidden="false" outlineLevel="0" max="9" min="9" style="5" width="14.15"/>
    <col collapsed="false" customWidth="false" hidden="false" outlineLevel="0" max="1025" min="10" style="6" width="11.57"/>
  </cols>
  <sheetData>
    <row r="1" s="8" customFormat="true" ht="13.9" hidden="false" customHeight="true" outlineLevel="0" collapsed="false">
      <c r="A1" s="7" t="s">
        <v>0</v>
      </c>
      <c r="B1" s="7"/>
      <c r="C1" s="7"/>
      <c r="D1" s="7"/>
      <c r="E1" s="7"/>
      <c r="F1" s="7"/>
      <c r="G1" s="7"/>
      <c r="H1" s="7"/>
      <c r="I1" s="7"/>
    </row>
    <row r="2" s="8" customFormat="true" ht="13.9" hidden="false" customHeight="true" outlineLevel="0" collapsed="false">
      <c r="A2" s="9" t="s">
        <v>1</v>
      </c>
      <c r="B2" s="9"/>
      <c r="C2" s="9"/>
      <c r="D2" s="9"/>
      <c r="E2" s="9"/>
      <c r="F2" s="9"/>
      <c r="G2" s="9"/>
      <c r="H2" s="9"/>
      <c r="I2" s="9"/>
    </row>
    <row r="3" s="14" customFormat="true" ht="15" hidden="false" customHeight="false" outlineLevel="0" collapsed="false">
      <c r="A3" s="10" t="s">
        <v>2</v>
      </c>
      <c r="B3" s="11" t="s">
        <v>3</v>
      </c>
      <c r="C3" s="10" t="s">
        <v>4</v>
      </c>
      <c r="D3" s="12" t="s">
        <v>5</v>
      </c>
      <c r="E3" s="12" t="s">
        <v>6</v>
      </c>
      <c r="F3" s="12" t="s">
        <v>7</v>
      </c>
      <c r="G3" s="13" t="s">
        <v>8</v>
      </c>
      <c r="H3" s="13" t="s">
        <v>9</v>
      </c>
      <c r="I3" s="13" t="s">
        <v>10</v>
      </c>
      <c r="AMG3" s="1"/>
      <c r="AMH3" s="1"/>
      <c r="AMI3" s="1"/>
      <c r="AMJ3" s="1"/>
    </row>
    <row r="4" customFormat="false" ht="15" hidden="false" customHeight="false" outlineLevel="0" collapsed="false">
      <c r="A4" s="15"/>
      <c r="B4" s="16"/>
      <c r="C4" s="15"/>
      <c r="D4" s="17"/>
      <c r="E4" s="17"/>
      <c r="F4" s="17"/>
      <c r="G4" s="18"/>
      <c r="H4" s="18"/>
      <c r="I4" s="18"/>
    </row>
    <row r="5" customFormat="false" ht="128.25" hidden="false" customHeight="false" outlineLevel="0" collapsed="false">
      <c r="A5" s="10" t="s">
        <v>11</v>
      </c>
      <c r="B5" s="16" t="s">
        <v>12</v>
      </c>
      <c r="C5" s="15" t="s">
        <v>13</v>
      </c>
      <c r="D5" s="17"/>
      <c r="E5" s="17"/>
      <c r="F5" s="17"/>
      <c r="G5" s="19" t="n">
        <v>800</v>
      </c>
      <c r="H5" s="18"/>
      <c r="I5" s="20" t="n">
        <f aca="false">IFERROR(+H5*G5,0)</f>
        <v>0</v>
      </c>
    </row>
    <row r="6" customFormat="false" ht="45" hidden="false" customHeight="true" outlineLevel="0" collapsed="false">
      <c r="A6" s="15"/>
      <c r="B6" s="21" t="s">
        <v>14</v>
      </c>
      <c r="C6" s="15"/>
      <c r="D6" s="17"/>
      <c r="E6" s="17"/>
      <c r="F6" s="17"/>
      <c r="G6" s="19"/>
      <c r="H6" s="18"/>
      <c r="I6" s="20"/>
    </row>
    <row r="7" customFormat="false" ht="15" hidden="false" customHeight="false" outlineLevel="0" collapsed="false">
      <c r="A7" s="15"/>
      <c r="B7" s="16"/>
      <c r="C7" s="15"/>
      <c r="D7" s="17"/>
      <c r="E7" s="17"/>
      <c r="F7" s="17"/>
      <c r="G7" s="19"/>
      <c r="H7" s="18"/>
      <c r="I7" s="20"/>
    </row>
    <row r="8" customFormat="false" ht="57" hidden="false" customHeight="false" outlineLevel="0" collapsed="false">
      <c r="A8" s="10" t="s">
        <v>15</v>
      </c>
      <c r="B8" s="22" t="s">
        <v>16</v>
      </c>
      <c r="C8" s="15" t="s">
        <v>13</v>
      </c>
      <c r="D8" s="17" t="n">
        <f aca="false">0.3+18.55+0.3</f>
        <v>19.15</v>
      </c>
      <c r="E8" s="17" t="n">
        <f aca="false">0.3+5.8+0.3</f>
        <v>6.4</v>
      </c>
      <c r="F8" s="17" t="n">
        <v>0.15</v>
      </c>
      <c r="G8" s="19" t="n">
        <f aca="false">ROUND(PRODUCT(D8:F8)+G9,0)</f>
        <v>25</v>
      </c>
      <c r="H8" s="18"/>
      <c r="I8" s="20" t="n">
        <f aca="false">IFERROR(+H8*G8,0)</f>
        <v>0</v>
      </c>
    </row>
    <row r="9" customFormat="false" ht="15" hidden="true" customHeight="false" outlineLevel="0" collapsed="false">
      <c r="A9" s="10"/>
      <c r="B9" s="22"/>
      <c r="C9" s="15"/>
      <c r="D9" s="23" t="n">
        <f aca="false">27+20.28</f>
        <v>47.28</v>
      </c>
      <c r="E9" s="23"/>
      <c r="F9" s="17" t="n">
        <v>0.15</v>
      </c>
      <c r="G9" s="19" t="n">
        <f aca="false">ROUND(PRODUCT(D9:F9),0)</f>
        <v>7</v>
      </c>
      <c r="H9" s="18"/>
      <c r="I9" s="20"/>
    </row>
    <row r="10" customFormat="false" ht="15" hidden="false" customHeight="false" outlineLevel="0" collapsed="false">
      <c r="A10" s="15"/>
      <c r="B10" s="16"/>
      <c r="C10" s="15"/>
      <c r="D10" s="17"/>
      <c r="E10" s="17"/>
      <c r="F10" s="17"/>
      <c r="G10" s="19"/>
      <c r="H10" s="18"/>
      <c r="I10" s="20"/>
    </row>
    <row r="11" customFormat="false" ht="101.25" hidden="false" customHeight="true" outlineLevel="0" collapsed="false">
      <c r="A11" s="10" t="s">
        <v>17</v>
      </c>
      <c r="B11" s="16" t="s">
        <v>18</v>
      </c>
      <c r="C11" s="15"/>
      <c r="D11" s="17"/>
      <c r="E11" s="17"/>
      <c r="F11" s="17"/>
      <c r="G11" s="19"/>
      <c r="H11" s="18"/>
      <c r="I11" s="20"/>
    </row>
    <row r="12" customFormat="false" ht="15" hidden="false" customHeight="false" outlineLevel="0" collapsed="false">
      <c r="A12" s="15" t="s">
        <v>19</v>
      </c>
      <c r="B12" s="24" t="s">
        <v>20</v>
      </c>
      <c r="C12" s="15" t="s">
        <v>13</v>
      </c>
      <c r="D12" s="17" t="n">
        <v>19.15</v>
      </c>
      <c r="E12" s="17" t="n">
        <v>6.4</v>
      </c>
      <c r="F12" s="17" t="n">
        <v>0.35</v>
      </c>
      <c r="G12" s="19" t="n">
        <f aca="false">ROUND(PRODUCT(D12:F12),0)</f>
        <v>43</v>
      </c>
      <c r="H12" s="18"/>
      <c r="I12" s="20" t="n">
        <f aca="false">IFERROR(+H12*G12,0)</f>
        <v>0</v>
      </c>
    </row>
    <row r="13" customFormat="false" ht="15" hidden="true" customHeight="false" outlineLevel="0" collapsed="false">
      <c r="A13" s="15" t="s">
        <v>21</v>
      </c>
      <c r="B13" s="24" t="s">
        <v>22</v>
      </c>
      <c r="C13" s="15" t="s">
        <v>13</v>
      </c>
      <c r="D13" s="17"/>
      <c r="E13" s="17"/>
      <c r="F13" s="17"/>
      <c r="G13" s="19" t="n">
        <f aca="false">ROUND(SUM(G14:G21),0)</f>
        <v>58</v>
      </c>
      <c r="H13" s="18"/>
      <c r="I13" s="20" t="n">
        <f aca="false">IFERROR(+H13*G13,0)</f>
        <v>0</v>
      </c>
    </row>
    <row r="14" customFormat="false" ht="15" hidden="true" customHeight="false" outlineLevel="0" collapsed="false">
      <c r="A14" s="15"/>
      <c r="B14" s="24"/>
      <c r="C14" s="15" t="n">
        <v>1</v>
      </c>
      <c r="D14" s="17" t="n">
        <v>5.8</v>
      </c>
      <c r="E14" s="17" t="n">
        <v>0.3</v>
      </c>
      <c r="F14" s="17" t="n">
        <v>5.35</v>
      </c>
      <c r="G14" s="19" t="n">
        <f aca="false">PRODUCT(D14:F14)</f>
        <v>9.309</v>
      </c>
      <c r="H14" s="18"/>
      <c r="I14" s="20" t="n">
        <f aca="false">IFERROR(+H14*G14,0)</f>
        <v>0</v>
      </c>
    </row>
    <row r="15" customFormat="false" ht="15" hidden="true" customHeight="false" outlineLevel="0" collapsed="false">
      <c r="A15" s="15"/>
      <c r="B15" s="24"/>
      <c r="C15" s="15" t="n">
        <v>2</v>
      </c>
      <c r="D15" s="17" t="n">
        <v>5.8</v>
      </c>
      <c r="E15" s="17" t="n">
        <v>0.3</v>
      </c>
      <c r="F15" s="17" t="n">
        <v>5.35</v>
      </c>
      <c r="G15" s="19" t="n">
        <f aca="false">PRODUCT(D15:F15)</f>
        <v>9.309</v>
      </c>
      <c r="H15" s="18"/>
      <c r="I15" s="20" t="n">
        <f aca="false">IFERROR(+H15*G15,0)</f>
        <v>0</v>
      </c>
    </row>
    <row r="16" customFormat="false" ht="15" hidden="true" customHeight="false" outlineLevel="0" collapsed="false">
      <c r="A16" s="15"/>
      <c r="B16" s="24"/>
      <c r="C16" s="15" t="n">
        <v>1</v>
      </c>
      <c r="D16" s="17" t="n">
        <v>5.8</v>
      </c>
      <c r="E16" s="17" t="n">
        <v>0.3</v>
      </c>
      <c r="F16" s="17" t="n">
        <v>7.55</v>
      </c>
      <c r="G16" s="19" t="n">
        <f aca="false">PRODUCT(D16:F16)</f>
        <v>13.137</v>
      </c>
      <c r="H16" s="18"/>
      <c r="I16" s="20" t="n">
        <f aca="false">IFERROR(+H16*G16,0)</f>
        <v>0</v>
      </c>
    </row>
    <row r="17" customFormat="false" ht="15" hidden="true" customHeight="false" outlineLevel="0" collapsed="false">
      <c r="A17" s="15"/>
      <c r="B17" s="24"/>
      <c r="C17" s="15" t="n">
        <v>2</v>
      </c>
      <c r="D17" s="17" t="n">
        <v>5.5</v>
      </c>
      <c r="E17" s="17" t="n">
        <v>0.3</v>
      </c>
      <c r="F17" s="17" t="n">
        <v>3.85</v>
      </c>
      <c r="G17" s="19" t="n">
        <f aca="false">PRODUCT(D17:F17)</f>
        <v>6.3525</v>
      </c>
      <c r="H17" s="18"/>
      <c r="I17" s="20" t="n">
        <f aca="false">IFERROR(+H17*G17,0)</f>
        <v>0</v>
      </c>
    </row>
    <row r="18" customFormat="false" ht="15" hidden="true" customHeight="false" outlineLevel="0" collapsed="false">
      <c r="A18" s="15"/>
      <c r="B18" s="24"/>
      <c r="C18" s="15" t="n">
        <v>1</v>
      </c>
      <c r="D18" s="17" t="n">
        <v>5.8</v>
      </c>
      <c r="E18" s="17" t="n">
        <v>0.3</v>
      </c>
      <c r="F18" s="17" t="n">
        <v>5.25</v>
      </c>
      <c r="G18" s="19" t="n">
        <f aca="false">PRODUCT(D18:F18)</f>
        <v>9.135</v>
      </c>
      <c r="H18" s="18"/>
      <c r="I18" s="20" t="n">
        <f aca="false">IFERROR(+H18*G18,0)</f>
        <v>0</v>
      </c>
    </row>
    <row r="19" customFormat="false" ht="15" hidden="true" customHeight="false" outlineLevel="0" collapsed="false">
      <c r="A19" s="15"/>
      <c r="B19" s="24"/>
      <c r="C19" s="15" t="n">
        <v>3</v>
      </c>
      <c r="D19" s="17" t="n">
        <v>5.8</v>
      </c>
      <c r="E19" s="17" t="n">
        <v>0.3</v>
      </c>
      <c r="F19" s="17" t="n">
        <v>3.05</v>
      </c>
      <c r="G19" s="19" t="n">
        <f aca="false">PRODUCT(D19:F19)</f>
        <v>5.307</v>
      </c>
      <c r="H19" s="18"/>
      <c r="I19" s="20" t="n">
        <f aca="false">IFERROR(+H19*G19,0)</f>
        <v>0</v>
      </c>
    </row>
    <row r="20" customFormat="false" ht="15" hidden="true" customHeight="false" outlineLevel="0" collapsed="false">
      <c r="A20" s="15"/>
      <c r="B20" s="24"/>
      <c r="C20" s="15" t="n">
        <v>2</v>
      </c>
      <c r="D20" s="17" t="n">
        <v>2.8</v>
      </c>
      <c r="E20" s="17" t="n">
        <v>0.25</v>
      </c>
      <c r="F20" s="17" t="n">
        <v>3.05</v>
      </c>
      <c r="G20" s="19" t="n">
        <f aca="false">PRODUCT(D20:F20)</f>
        <v>2.135</v>
      </c>
      <c r="H20" s="18"/>
      <c r="I20" s="20" t="n">
        <f aca="false">IFERROR(+H20*G20,0)</f>
        <v>0</v>
      </c>
    </row>
    <row r="21" customFormat="false" ht="15" hidden="true" customHeight="false" outlineLevel="0" collapsed="false">
      <c r="A21" s="15"/>
      <c r="B21" s="24"/>
      <c r="C21" s="15" t="n">
        <v>2</v>
      </c>
      <c r="D21" s="17" t="n">
        <v>4</v>
      </c>
      <c r="E21" s="17" t="n">
        <v>0.3</v>
      </c>
      <c r="F21" s="17" t="n">
        <v>3.05</v>
      </c>
      <c r="G21" s="19" t="n">
        <f aca="false">PRODUCT(D21:F21)</f>
        <v>3.66</v>
      </c>
      <c r="H21" s="18"/>
      <c r="I21" s="20" t="n">
        <f aca="false">IFERROR(+H21*G21,0)</f>
        <v>0</v>
      </c>
    </row>
    <row r="22" customFormat="false" ht="15" hidden="true" customHeight="false" outlineLevel="0" collapsed="false">
      <c r="A22" s="15" t="s">
        <v>23</v>
      </c>
      <c r="B22" s="24" t="s">
        <v>24</v>
      </c>
      <c r="C22" s="15" t="s">
        <v>13</v>
      </c>
      <c r="D22" s="17"/>
      <c r="E22" s="17"/>
      <c r="F22" s="17"/>
      <c r="G22" s="19" t="n">
        <f aca="false">ROUND(SUM(G23:G25),0)</f>
        <v>9</v>
      </c>
      <c r="H22" s="18"/>
      <c r="I22" s="20" t="n">
        <f aca="false">IFERROR(+H22*G22,0)</f>
        <v>0</v>
      </c>
    </row>
    <row r="23" customFormat="false" ht="15" hidden="true" customHeight="false" outlineLevel="0" collapsed="false">
      <c r="A23" s="15"/>
      <c r="B23" s="24"/>
      <c r="C23" s="15"/>
      <c r="D23" s="17" t="n">
        <v>7.35</v>
      </c>
      <c r="E23" s="17" t="n">
        <v>5.8</v>
      </c>
      <c r="F23" s="17" t="n">
        <v>0.15</v>
      </c>
      <c r="G23" s="19" t="n">
        <f aca="false">PRODUCT(D23:F23)</f>
        <v>6.3945</v>
      </c>
      <c r="H23" s="18"/>
      <c r="I23" s="20" t="n">
        <f aca="false">IFERROR(+H23*G23,0)</f>
        <v>0</v>
      </c>
    </row>
    <row r="24" customFormat="false" ht="15" hidden="true" customHeight="false" outlineLevel="0" collapsed="false">
      <c r="A24" s="15"/>
      <c r="B24" s="24"/>
      <c r="C24" s="15"/>
      <c r="D24" s="17" t="n">
        <v>1.5</v>
      </c>
      <c r="E24" s="17" t="n">
        <v>5.8</v>
      </c>
      <c r="F24" s="17" t="n">
        <v>0.15</v>
      </c>
      <c r="G24" s="19" t="n">
        <f aca="false">PRODUCT(D24:F24)</f>
        <v>1.305</v>
      </c>
      <c r="H24" s="18"/>
      <c r="I24" s="20" t="n">
        <f aca="false">IFERROR(+H24*G24,0)</f>
        <v>0</v>
      </c>
    </row>
    <row r="25" customFormat="false" ht="15" hidden="true" customHeight="false" outlineLevel="0" collapsed="false">
      <c r="A25" s="15"/>
      <c r="B25" s="24"/>
      <c r="C25" s="15"/>
      <c r="D25" s="17" t="n">
        <v>2.5</v>
      </c>
      <c r="E25" s="17" t="n">
        <v>5.8</v>
      </c>
      <c r="F25" s="17" t="n">
        <v>0.1</v>
      </c>
      <c r="G25" s="19" t="n">
        <f aca="false">PRODUCT(D25:F25)</f>
        <v>1.45</v>
      </c>
      <c r="H25" s="18"/>
      <c r="I25" s="20" t="n">
        <f aca="false">IFERROR(+H25*G25,0)</f>
        <v>0</v>
      </c>
    </row>
    <row r="26" customFormat="false" ht="15" hidden="false" customHeight="false" outlineLevel="0" collapsed="false">
      <c r="A26" s="15" t="s">
        <v>25</v>
      </c>
      <c r="B26" s="24" t="s">
        <v>26</v>
      </c>
      <c r="C26" s="15" t="s">
        <v>13</v>
      </c>
      <c r="D26" s="23" t="n">
        <v>11.45</v>
      </c>
      <c r="E26" s="23"/>
      <c r="F26" s="17" t="n">
        <v>0.15</v>
      </c>
      <c r="G26" s="19" t="n">
        <f aca="false">PRODUCT(D26:F26)</f>
        <v>1.7175</v>
      </c>
      <c r="H26" s="18"/>
      <c r="I26" s="20" t="n">
        <f aca="false">IFERROR(+H26*G26,0)</f>
        <v>0</v>
      </c>
    </row>
    <row r="27" customFormat="false" ht="15" hidden="false" customHeight="false" outlineLevel="0" collapsed="false">
      <c r="A27" s="15" t="s">
        <v>27</v>
      </c>
      <c r="B27" s="24" t="s">
        <v>28</v>
      </c>
      <c r="C27" s="15" t="s">
        <v>13</v>
      </c>
      <c r="D27" s="17"/>
      <c r="E27" s="17"/>
      <c r="F27" s="17"/>
      <c r="G27" s="19" t="n">
        <f aca="false">SUM(G28:G29)</f>
        <v>0.468</v>
      </c>
      <c r="H27" s="18"/>
      <c r="I27" s="20" t="n">
        <f aca="false">IFERROR(+H27*G27,0)</f>
        <v>0</v>
      </c>
    </row>
    <row r="28" customFormat="false" ht="15" hidden="true" customHeight="false" outlineLevel="0" collapsed="false">
      <c r="A28" s="15"/>
      <c r="B28" s="24"/>
      <c r="C28" s="15" t="n">
        <v>4</v>
      </c>
      <c r="D28" s="17" t="n">
        <v>0.3</v>
      </c>
      <c r="E28" s="17" t="n">
        <v>0.3</v>
      </c>
      <c r="F28" s="17" t="n">
        <v>1.5</v>
      </c>
      <c r="G28" s="19" t="n">
        <f aca="false">PRODUCT(D28:F28)</f>
        <v>0.135</v>
      </c>
      <c r="H28" s="18"/>
      <c r="I28" s="20" t="n">
        <f aca="false">IFERROR(+H28*G28,0)</f>
        <v>0</v>
      </c>
    </row>
    <row r="29" customFormat="false" ht="15" hidden="true" customHeight="false" outlineLevel="0" collapsed="false">
      <c r="A29" s="15"/>
      <c r="B29" s="24"/>
      <c r="C29" s="15" t="n">
        <v>4</v>
      </c>
      <c r="D29" s="17" t="n">
        <v>0.3</v>
      </c>
      <c r="E29" s="17" t="n">
        <v>0.3</v>
      </c>
      <c r="F29" s="17" t="n">
        <v>3.7</v>
      </c>
      <c r="G29" s="19" t="n">
        <f aca="false">PRODUCT(D29:F29)</f>
        <v>0.333</v>
      </c>
      <c r="H29" s="18"/>
      <c r="I29" s="20" t="n">
        <f aca="false">IFERROR(+H29*G29,0)</f>
        <v>0</v>
      </c>
    </row>
    <row r="30" customFormat="false" ht="15" hidden="false" customHeight="false" outlineLevel="0" collapsed="false">
      <c r="A30" s="15" t="s">
        <v>29</v>
      </c>
      <c r="B30" s="16" t="s">
        <v>30</v>
      </c>
      <c r="C30" s="15" t="s">
        <v>13</v>
      </c>
      <c r="D30" s="17"/>
      <c r="E30" s="17"/>
      <c r="F30" s="17"/>
      <c r="G30" s="19" t="n">
        <f aca="false">ROUND(G31+G32+G33,0)</f>
        <v>5</v>
      </c>
      <c r="H30" s="18"/>
      <c r="I30" s="20" t="n">
        <f aca="false">IFERROR(+H30*G30,0)</f>
        <v>0</v>
      </c>
    </row>
    <row r="31" customFormat="false" ht="15" hidden="true" customHeight="false" outlineLevel="0" collapsed="false">
      <c r="A31" s="15"/>
      <c r="B31" s="16"/>
      <c r="C31" s="15" t="n">
        <v>5</v>
      </c>
      <c r="D31" s="17" t="n">
        <v>5.6</v>
      </c>
      <c r="E31" s="17" t="n">
        <v>0.3</v>
      </c>
      <c r="F31" s="17" t="n">
        <v>0.3</v>
      </c>
      <c r="G31" s="19" t="n">
        <f aca="false">PRODUCT(C31:F31)</f>
        <v>2.52</v>
      </c>
      <c r="H31" s="18"/>
      <c r="I31" s="20" t="n">
        <f aca="false">IFERROR(+H31*G31,0)</f>
        <v>0</v>
      </c>
    </row>
    <row r="32" customFormat="false" ht="15" hidden="true" customHeight="false" outlineLevel="0" collapsed="false">
      <c r="A32" s="15"/>
      <c r="B32" s="16"/>
      <c r="C32" s="15" t="n">
        <v>2</v>
      </c>
      <c r="D32" s="17" t="n">
        <v>12.85</v>
      </c>
      <c r="E32" s="17" t="n">
        <v>0.3</v>
      </c>
      <c r="F32" s="17" t="n">
        <v>0.3</v>
      </c>
      <c r="G32" s="19" t="n">
        <f aca="false">PRODUCT(C32:F32)</f>
        <v>2.313</v>
      </c>
      <c r="H32" s="18"/>
      <c r="I32" s="20" t="n">
        <f aca="false">IFERROR(+H32*G32,0)</f>
        <v>0</v>
      </c>
    </row>
    <row r="33" customFormat="false" ht="15" hidden="true" customHeight="false" outlineLevel="0" collapsed="false">
      <c r="A33" s="15"/>
      <c r="B33" s="16"/>
      <c r="C33" s="15" t="n">
        <v>2</v>
      </c>
      <c r="D33" s="17" t="n">
        <v>3</v>
      </c>
      <c r="E33" s="17" t="n">
        <v>0.15</v>
      </c>
      <c r="F33" s="17" t="n">
        <v>0.3</v>
      </c>
      <c r="G33" s="19" t="n">
        <f aca="false">PRODUCT(C33:F33)</f>
        <v>0.27</v>
      </c>
      <c r="H33" s="18"/>
      <c r="I33" s="20" t="n">
        <f aca="false">IFERROR(+H33*G33,0)</f>
        <v>0</v>
      </c>
    </row>
    <row r="34" customFormat="false" ht="15" hidden="false" customHeight="false" outlineLevel="0" collapsed="false">
      <c r="A34" s="15" t="s">
        <v>31</v>
      </c>
      <c r="B34" s="24" t="s">
        <v>32</v>
      </c>
      <c r="C34" s="15" t="s">
        <v>13</v>
      </c>
      <c r="D34" s="17" t="n">
        <v>13.785</v>
      </c>
      <c r="E34" s="17" t="n">
        <v>5.8</v>
      </c>
      <c r="F34" s="17" t="n">
        <v>0.15</v>
      </c>
      <c r="G34" s="19" t="n">
        <f aca="false">PRODUCT(D34:F34)</f>
        <v>11.99295</v>
      </c>
      <c r="H34" s="18"/>
      <c r="I34" s="20" t="n">
        <f aca="false">IFERROR(+H34*G34,0)</f>
        <v>0</v>
      </c>
    </row>
    <row r="35" customFormat="false" ht="15" hidden="false" customHeight="false" outlineLevel="0" collapsed="false">
      <c r="A35" s="15" t="s">
        <v>33</v>
      </c>
      <c r="B35" s="16" t="s">
        <v>34</v>
      </c>
      <c r="C35" s="15" t="s">
        <v>13</v>
      </c>
      <c r="D35" s="17"/>
      <c r="E35" s="17"/>
      <c r="F35" s="17"/>
      <c r="G35" s="19" t="n">
        <f aca="false">PRODUCT(D35:F35)</f>
        <v>0</v>
      </c>
      <c r="H35" s="18"/>
      <c r="I35" s="20" t="n">
        <f aca="false">IFERROR(+H35*G35,0)</f>
        <v>0</v>
      </c>
    </row>
    <row r="36" customFormat="false" ht="15" hidden="false" customHeight="false" outlineLevel="0" collapsed="false">
      <c r="A36" s="15"/>
      <c r="B36" s="16"/>
      <c r="C36" s="15"/>
      <c r="D36" s="17"/>
      <c r="E36" s="17"/>
      <c r="F36" s="17"/>
      <c r="G36" s="19"/>
      <c r="H36" s="18"/>
      <c r="I36" s="20"/>
    </row>
    <row r="37" customFormat="false" ht="141" hidden="false" customHeight="true" outlineLevel="0" collapsed="false">
      <c r="A37" s="10" t="s">
        <v>35</v>
      </c>
      <c r="B37" s="16" t="s">
        <v>36</v>
      </c>
      <c r="C37" s="15" t="s">
        <v>37</v>
      </c>
      <c r="D37" s="17"/>
      <c r="E37" s="17"/>
      <c r="F37" s="17"/>
      <c r="G37" s="19" t="n">
        <f aca="false">150*120/1000</f>
        <v>18</v>
      </c>
      <c r="H37" s="18"/>
      <c r="I37" s="20" t="n">
        <f aca="false">IFERROR(+H37*G37,0)</f>
        <v>0</v>
      </c>
    </row>
    <row r="38" customFormat="false" ht="144" hidden="false" customHeight="true" outlineLevel="0" collapsed="false">
      <c r="A38" s="15"/>
      <c r="B38" s="21" t="s">
        <v>38</v>
      </c>
      <c r="C38" s="10"/>
      <c r="D38" s="12"/>
      <c r="E38" s="12"/>
      <c r="F38" s="12"/>
      <c r="G38" s="19"/>
      <c r="H38" s="13"/>
      <c r="I38" s="20"/>
    </row>
    <row r="39" customFormat="false" ht="15" hidden="false" customHeight="false" outlineLevel="0" collapsed="false">
      <c r="A39" s="15"/>
      <c r="B39" s="16"/>
      <c r="C39" s="10"/>
      <c r="D39" s="12"/>
      <c r="E39" s="12"/>
      <c r="F39" s="12"/>
      <c r="G39" s="19"/>
      <c r="H39" s="13"/>
      <c r="I39" s="20"/>
    </row>
    <row r="40" customFormat="false" ht="42.75" hidden="false" customHeight="false" outlineLevel="0" collapsed="false">
      <c r="A40" s="10" t="s">
        <v>39</v>
      </c>
      <c r="B40" s="16" t="s">
        <v>40</v>
      </c>
      <c r="C40" s="15" t="s">
        <v>13</v>
      </c>
      <c r="D40" s="17"/>
      <c r="E40" s="17"/>
      <c r="F40" s="17"/>
      <c r="G40" s="19" t="n">
        <f aca="false">ROUND(G5-SUM(G41:G43),0)</f>
        <v>516</v>
      </c>
      <c r="H40" s="18"/>
      <c r="I40" s="20" t="n">
        <f aca="false">IFERROR(+H40*G40,0)</f>
        <v>0</v>
      </c>
    </row>
    <row r="41" customFormat="false" ht="15" hidden="true" customHeight="false" outlineLevel="0" collapsed="false">
      <c r="A41" s="10"/>
      <c r="B41" s="16"/>
      <c r="C41" s="15"/>
      <c r="D41" s="17" t="n">
        <v>5</v>
      </c>
      <c r="E41" s="17" t="n">
        <v>5.3</v>
      </c>
      <c r="F41" s="17" t="n">
        <v>4.15</v>
      </c>
      <c r="G41" s="19" t="n">
        <f aca="false">PRODUCT(D41:F41)</f>
        <v>109.975</v>
      </c>
      <c r="H41" s="18"/>
      <c r="I41" s="20"/>
    </row>
    <row r="42" customFormat="false" ht="15" hidden="true" customHeight="false" outlineLevel="0" collapsed="false">
      <c r="A42" s="10"/>
      <c r="B42" s="16"/>
      <c r="C42" s="15"/>
      <c r="D42" s="17" t="n">
        <v>5.5</v>
      </c>
      <c r="E42" s="17" t="n">
        <v>4</v>
      </c>
      <c r="F42" s="17" t="n">
        <v>2.17</v>
      </c>
      <c r="G42" s="19" t="n">
        <f aca="false">PRODUCT(D42:F42)</f>
        <v>47.74</v>
      </c>
      <c r="H42" s="18"/>
      <c r="I42" s="20"/>
    </row>
    <row r="43" customFormat="false" ht="15" hidden="true" customHeight="false" outlineLevel="0" collapsed="false">
      <c r="A43" s="10"/>
      <c r="B43" s="16"/>
      <c r="C43" s="15"/>
      <c r="D43" s="17" t="n">
        <v>7</v>
      </c>
      <c r="E43" s="17" t="n">
        <v>5.3</v>
      </c>
      <c r="F43" s="17" t="n">
        <v>3.4</v>
      </c>
      <c r="G43" s="19" t="n">
        <f aca="false">PRODUCT(D43:F43)</f>
        <v>126.14</v>
      </c>
      <c r="H43" s="18"/>
      <c r="I43" s="20"/>
    </row>
    <row r="44" customFormat="false" ht="15" hidden="false" customHeight="false" outlineLevel="0" collapsed="false">
      <c r="A44" s="15"/>
      <c r="B44" s="16"/>
      <c r="C44" s="10"/>
      <c r="D44" s="12"/>
      <c r="E44" s="12"/>
      <c r="F44" s="12"/>
      <c r="G44" s="19"/>
      <c r="H44" s="13"/>
      <c r="I44" s="20"/>
    </row>
    <row r="45" customFormat="false" ht="15" hidden="false" customHeight="false" outlineLevel="0" collapsed="false">
      <c r="A45" s="10" t="s">
        <v>41</v>
      </c>
      <c r="B45" s="16" t="s">
        <v>42</v>
      </c>
      <c r="C45" s="10"/>
      <c r="D45" s="12"/>
      <c r="E45" s="12"/>
      <c r="F45" s="12"/>
      <c r="G45" s="19"/>
      <c r="H45" s="13"/>
      <c r="I45" s="20"/>
    </row>
    <row r="46" customFormat="false" ht="15" hidden="false" customHeight="false" outlineLevel="0" collapsed="false">
      <c r="A46" s="15"/>
      <c r="B46" s="16" t="s">
        <v>43</v>
      </c>
      <c r="C46" s="15" t="s">
        <v>44</v>
      </c>
      <c r="D46" s="17"/>
      <c r="E46" s="17"/>
      <c r="F46" s="17"/>
      <c r="G46" s="19" t="n">
        <f aca="false">ROUND(SUM(G47:G50),0)</f>
        <v>71</v>
      </c>
      <c r="H46" s="18"/>
      <c r="I46" s="20" t="n">
        <f aca="false">IFERROR(+H46*G46,0)</f>
        <v>0</v>
      </c>
    </row>
    <row r="47" customFormat="false" ht="15" hidden="true" customHeight="false" outlineLevel="0" collapsed="false">
      <c r="A47" s="15"/>
      <c r="B47" s="16"/>
      <c r="C47" s="15" t="n">
        <v>2</v>
      </c>
      <c r="D47" s="17" t="n">
        <v>7.55</v>
      </c>
      <c r="E47" s="17"/>
      <c r="F47" s="25" t="n">
        <v>4</v>
      </c>
      <c r="G47" s="19" t="n">
        <f aca="false">PRODUCT(D47:F47)</f>
        <v>30.2</v>
      </c>
      <c r="H47" s="18"/>
      <c r="I47" s="20" t="n">
        <f aca="false">IFERROR(+H47*G47,0)</f>
        <v>0</v>
      </c>
    </row>
    <row r="48" customFormat="false" ht="15" hidden="true" customHeight="false" outlineLevel="0" collapsed="false">
      <c r="A48" s="15"/>
      <c r="B48" s="16"/>
      <c r="C48" s="15" t="n">
        <v>2</v>
      </c>
      <c r="D48" s="17" t="n">
        <v>5.75</v>
      </c>
      <c r="E48" s="17"/>
      <c r="F48" s="25" t="n">
        <v>1.8</v>
      </c>
      <c r="G48" s="19" t="n">
        <f aca="false">PRODUCT(D48:F48)</f>
        <v>10.35</v>
      </c>
      <c r="H48" s="18"/>
      <c r="I48" s="20" t="n">
        <f aca="false">IFERROR(+H48*G48,0)</f>
        <v>0</v>
      </c>
    </row>
    <row r="49" customFormat="false" ht="15" hidden="true" customHeight="false" outlineLevel="0" collapsed="false">
      <c r="A49" s="15"/>
      <c r="B49" s="16"/>
      <c r="C49" s="15" t="n">
        <v>1</v>
      </c>
      <c r="D49" s="17" t="n">
        <v>5.3</v>
      </c>
      <c r="E49" s="17"/>
      <c r="F49" s="17" t="n">
        <v>4</v>
      </c>
      <c r="G49" s="19" t="n">
        <f aca="false">PRODUCT(D49:F49)</f>
        <v>21.2</v>
      </c>
      <c r="H49" s="18"/>
      <c r="I49" s="20" t="n">
        <f aca="false">IFERROR(+H49*G49,0)</f>
        <v>0</v>
      </c>
    </row>
    <row r="50" customFormat="false" ht="15" hidden="true" customHeight="false" outlineLevel="0" collapsed="false">
      <c r="A50" s="15"/>
      <c r="B50" s="16"/>
      <c r="C50" s="15" t="n">
        <v>1</v>
      </c>
      <c r="D50" s="17" t="n">
        <v>5.3</v>
      </c>
      <c r="E50" s="17"/>
      <c r="F50" s="17" t="n">
        <v>1.8</v>
      </c>
      <c r="G50" s="19" t="n">
        <f aca="false">PRODUCT(D50:F50)</f>
        <v>9.54</v>
      </c>
      <c r="H50" s="18"/>
      <c r="I50" s="20" t="n">
        <f aca="false">IFERROR(+H50*G50,0)</f>
        <v>0</v>
      </c>
    </row>
    <row r="51" customFormat="false" ht="15" hidden="false" customHeight="false" outlineLevel="0" collapsed="false">
      <c r="A51" s="15"/>
      <c r="B51" s="16" t="s">
        <v>45</v>
      </c>
      <c r="C51" s="15" t="s">
        <v>44</v>
      </c>
      <c r="D51" s="17"/>
      <c r="E51" s="17"/>
      <c r="F51" s="17"/>
      <c r="G51" s="19" t="s">
        <v>46</v>
      </c>
      <c r="H51" s="18"/>
      <c r="I51" s="20" t="n">
        <f aca="false">IFERROR(+H51*G51,0)</f>
        <v>0</v>
      </c>
    </row>
    <row r="52" customFormat="false" ht="15" hidden="false" customHeight="false" outlineLevel="0" collapsed="false">
      <c r="A52" s="15"/>
      <c r="B52" s="16"/>
      <c r="C52" s="15"/>
      <c r="D52" s="17"/>
      <c r="E52" s="17"/>
      <c r="F52" s="17"/>
      <c r="G52" s="19"/>
      <c r="H52" s="18"/>
      <c r="I52" s="20"/>
    </row>
    <row r="53" customFormat="false" ht="15" hidden="false" customHeight="false" outlineLevel="0" collapsed="false">
      <c r="A53" s="10" t="s">
        <v>47</v>
      </c>
      <c r="B53" s="21" t="s">
        <v>48</v>
      </c>
      <c r="C53" s="15"/>
      <c r="D53" s="17"/>
      <c r="E53" s="17"/>
      <c r="F53" s="17"/>
      <c r="G53" s="19"/>
      <c r="H53" s="18"/>
      <c r="I53" s="20"/>
    </row>
    <row r="54" customFormat="false" ht="28.5" hidden="false" customHeight="false" outlineLevel="0" collapsed="false">
      <c r="A54" s="15" t="s">
        <v>49</v>
      </c>
      <c r="B54" s="16" t="s">
        <v>50</v>
      </c>
      <c r="C54" s="15" t="s">
        <v>44</v>
      </c>
      <c r="D54" s="17" t="n">
        <v>13.99</v>
      </c>
      <c r="E54" s="17" t="n">
        <v>5.8</v>
      </c>
      <c r="F54" s="17"/>
      <c r="G54" s="19" t="n">
        <f aca="false">ROUND(PRODUCT(D54:F54)+SUM(G55:G58),0)</f>
        <v>197</v>
      </c>
      <c r="H54" s="18"/>
      <c r="I54" s="20" t="n">
        <f aca="false">IFERROR(+H54*G54,0)</f>
        <v>0</v>
      </c>
    </row>
    <row r="55" customFormat="false" ht="15" hidden="true" customHeight="false" outlineLevel="0" collapsed="false">
      <c r="A55" s="15"/>
      <c r="B55" s="16" t="s">
        <v>51</v>
      </c>
      <c r="C55" s="15" t="n">
        <v>4</v>
      </c>
      <c r="D55" s="17" t="n">
        <f aca="false">2*(0.3+0.3)</f>
        <v>1.2</v>
      </c>
      <c r="E55" s="17"/>
      <c r="F55" s="17" t="n">
        <v>4</v>
      </c>
      <c r="G55" s="19" t="n">
        <f aca="false">PRODUCT(D55:F55)</f>
        <v>4.8</v>
      </c>
      <c r="H55" s="18"/>
      <c r="I55" s="20"/>
    </row>
    <row r="56" customFormat="false" ht="15" hidden="true" customHeight="true" outlineLevel="0" collapsed="false">
      <c r="A56" s="15"/>
      <c r="B56" s="16"/>
      <c r="C56" s="15" t="n">
        <v>4</v>
      </c>
      <c r="D56" s="17" t="n">
        <f aca="false">2*(0.3+0.3)</f>
        <v>1.2</v>
      </c>
      <c r="E56" s="17"/>
      <c r="F56" s="17" t="n">
        <v>1.8</v>
      </c>
      <c r="G56" s="19" t="n">
        <f aca="false">PRODUCT(D56:F56)</f>
        <v>2.16</v>
      </c>
      <c r="H56" s="18"/>
      <c r="I56" s="20"/>
    </row>
    <row r="57" customFormat="false" ht="15" hidden="true" customHeight="true" outlineLevel="0" collapsed="false">
      <c r="A57" s="15"/>
      <c r="B57" s="16"/>
      <c r="C57" s="15" t="n">
        <v>1</v>
      </c>
      <c r="D57" s="17" t="n">
        <v>16.3</v>
      </c>
      <c r="E57" s="17"/>
      <c r="F57" s="17" t="n">
        <v>1.8</v>
      </c>
      <c r="G57" s="19" t="n">
        <f aca="false">PRODUCT(D57:F57)</f>
        <v>29.34</v>
      </c>
      <c r="H57" s="18"/>
      <c r="I57" s="20"/>
    </row>
    <row r="58" customFormat="false" ht="15" hidden="true" customHeight="true" outlineLevel="0" collapsed="false">
      <c r="A58" s="15"/>
      <c r="B58" s="16"/>
      <c r="C58" s="15" t="n">
        <v>1</v>
      </c>
      <c r="D58" s="17" t="n">
        <v>19.9</v>
      </c>
      <c r="E58" s="17"/>
      <c r="F58" s="17" t="n">
        <v>4</v>
      </c>
      <c r="G58" s="19" t="n">
        <f aca="false">PRODUCT(D58:F58)</f>
        <v>79.6</v>
      </c>
      <c r="H58" s="18"/>
      <c r="I58" s="20"/>
    </row>
    <row r="59" customFormat="false" ht="30" hidden="false" customHeight="true" outlineLevel="0" collapsed="false">
      <c r="A59" s="15" t="s">
        <v>52</v>
      </c>
      <c r="B59" s="26" t="s">
        <v>53</v>
      </c>
      <c r="C59" s="15" t="s">
        <v>44</v>
      </c>
      <c r="D59" s="17"/>
      <c r="E59" s="17"/>
      <c r="F59" s="17"/>
      <c r="G59" s="19" t="n">
        <f aca="false">ROUND(SUM(G60:G62),0)</f>
        <v>53</v>
      </c>
      <c r="H59" s="18"/>
      <c r="I59" s="20" t="n">
        <f aca="false">IFERROR(+H59*G59,0)</f>
        <v>0</v>
      </c>
    </row>
    <row r="60" customFormat="false" ht="15" hidden="true" customHeight="false" outlineLevel="0" collapsed="false">
      <c r="A60" s="15"/>
      <c r="B60" s="26"/>
      <c r="C60" s="15"/>
      <c r="D60" s="17" t="n">
        <v>5</v>
      </c>
      <c r="E60" s="17"/>
      <c r="F60" s="17" t="n">
        <v>3</v>
      </c>
      <c r="G60" s="19" t="n">
        <f aca="false">D60*F60</f>
        <v>15</v>
      </c>
      <c r="H60" s="18"/>
      <c r="I60" s="20"/>
    </row>
    <row r="61" customFormat="false" ht="15" hidden="true" customHeight="false" outlineLevel="0" collapsed="false">
      <c r="A61" s="15"/>
      <c r="B61" s="26"/>
      <c r="C61" s="15"/>
      <c r="D61" s="17" t="n">
        <v>5.5</v>
      </c>
      <c r="E61" s="17"/>
      <c r="F61" s="17" t="n">
        <v>3.5</v>
      </c>
      <c r="G61" s="19" t="n">
        <f aca="false">D61*F61</f>
        <v>19.25</v>
      </c>
      <c r="H61" s="18"/>
      <c r="I61" s="20"/>
    </row>
    <row r="62" customFormat="false" ht="15" hidden="true" customHeight="false" outlineLevel="0" collapsed="false">
      <c r="A62" s="15"/>
      <c r="B62" s="26"/>
      <c r="C62" s="15"/>
      <c r="D62" s="17" t="n">
        <v>7</v>
      </c>
      <c r="E62" s="17"/>
      <c r="F62" s="17" t="n">
        <v>2.7</v>
      </c>
      <c r="G62" s="19" t="n">
        <f aca="false">D62*F62</f>
        <v>18.9</v>
      </c>
      <c r="H62" s="18"/>
      <c r="I62" s="20"/>
    </row>
    <row r="63" customFormat="false" ht="15" hidden="true" customHeight="false" outlineLevel="0" collapsed="false">
      <c r="A63" s="15"/>
      <c r="B63" s="26"/>
      <c r="C63" s="15"/>
      <c r="D63" s="17"/>
      <c r="E63" s="17"/>
      <c r="F63" s="17"/>
      <c r="G63" s="19"/>
      <c r="H63" s="18"/>
      <c r="I63" s="20"/>
    </row>
    <row r="64" customFormat="false" ht="41.25" hidden="false" customHeight="true" outlineLevel="0" collapsed="false">
      <c r="A64" s="15" t="s">
        <v>54</v>
      </c>
      <c r="B64" s="27" t="s">
        <v>55</v>
      </c>
      <c r="C64" s="15" t="s">
        <v>44</v>
      </c>
      <c r="D64" s="17"/>
      <c r="E64" s="17"/>
      <c r="F64" s="17"/>
      <c r="G64" s="19" t="n">
        <f aca="false">G59</f>
        <v>53</v>
      </c>
      <c r="H64" s="18"/>
      <c r="I64" s="20" t="n">
        <f aca="false">IFERROR(+H64*G64,0)</f>
        <v>0</v>
      </c>
    </row>
    <row r="65" customFormat="false" ht="28.5" hidden="false" customHeight="false" outlineLevel="0" collapsed="false">
      <c r="A65" s="15" t="s">
        <v>56</v>
      </c>
      <c r="B65" s="16" t="s">
        <v>57</v>
      </c>
      <c r="C65" s="15" t="s">
        <v>44</v>
      </c>
      <c r="D65" s="17"/>
      <c r="E65" s="17"/>
      <c r="F65" s="17"/>
      <c r="G65" s="19" t="n">
        <f aca="false">G46</f>
        <v>71</v>
      </c>
      <c r="H65" s="18"/>
      <c r="I65" s="20" t="n">
        <f aca="false">IFERROR(+H65*G65,0)</f>
        <v>0</v>
      </c>
    </row>
    <row r="66" customFormat="false" ht="15" hidden="false" customHeight="false" outlineLevel="0" collapsed="false">
      <c r="A66" s="15"/>
      <c r="B66" s="16"/>
      <c r="C66" s="15"/>
      <c r="D66" s="17"/>
      <c r="E66" s="17"/>
      <c r="F66" s="17"/>
      <c r="G66" s="19"/>
      <c r="H66" s="18"/>
      <c r="I66" s="20"/>
    </row>
    <row r="67" customFormat="false" ht="15" hidden="false" customHeight="false" outlineLevel="0" collapsed="false">
      <c r="A67" s="10" t="s">
        <v>58</v>
      </c>
      <c r="B67" s="21" t="s">
        <v>59</v>
      </c>
      <c r="C67" s="15"/>
      <c r="D67" s="17"/>
      <c r="E67" s="17"/>
      <c r="F67" s="17"/>
      <c r="G67" s="19"/>
      <c r="H67" s="18"/>
      <c r="I67" s="20"/>
    </row>
    <row r="68" customFormat="false" ht="15" hidden="false" customHeight="false" outlineLevel="0" collapsed="false">
      <c r="A68" s="15" t="s">
        <v>60</v>
      </c>
      <c r="B68" s="16" t="s">
        <v>61</v>
      </c>
      <c r="C68" s="15" t="s">
        <v>44</v>
      </c>
      <c r="D68" s="17"/>
      <c r="E68" s="17"/>
      <c r="F68" s="17"/>
      <c r="G68" s="19" t="n">
        <f aca="false">SUM(G69:G70)</f>
        <v>115.55</v>
      </c>
      <c r="H68" s="18"/>
      <c r="I68" s="20" t="n">
        <f aca="false">IFERROR(+H68*G68,0)</f>
        <v>0</v>
      </c>
    </row>
    <row r="69" customFormat="false" ht="15" hidden="true" customHeight="false" outlineLevel="0" collapsed="false">
      <c r="A69" s="15"/>
      <c r="B69" s="16"/>
      <c r="C69" s="15"/>
      <c r="D69" s="17" t="n">
        <v>17.75</v>
      </c>
      <c r="E69" s="17"/>
      <c r="F69" s="17" t="n">
        <v>1.8</v>
      </c>
      <c r="G69" s="19" t="n">
        <f aca="false">PRODUCT(D69:F69)</f>
        <v>31.95</v>
      </c>
      <c r="H69" s="18"/>
      <c r="I69" s="20"/>
    </row>
    <row r="70" customFormat="false" ht="15" hidden="true" customHeight="false" outlineLevel="0" collapsed="false">
      <c r="A70" s="15"/>
      <c r="B70" s="16"/>
      <c r="C70" s="15"/>
      <c r="D70" s="17" t="n">
        <v>20.9</v>
      </c>
      <c r="E70" s="17"/>
      <c r="F70" s="17" t="n">
        <v>4</v>
      </c>
      <c r="G70" s="19" t="n">
        <f aca="false">PRODUCT(D70:F70)</f>
        <v>83.6</v>
      </c>
      <c r="H70" s="18"/>
      <c r="I70" s="20"/>
    </row>
    <row r="71" customFormat="false" ht="15" hidden="true" customHeight="false" outlineLevel="0" collapsed="false">
      <c r="A71" s="15"/>
      <c r="B71" s="16"/>
      <c r="C71" s="15"/>
      <c r="D71" s="17"/>
      <c r="E71" s="17"/>
      <c r="F71" s="17"/>
      <c r="G71" s="19"/>
      <c r="H71" s="18"/>
      <c r="I71" s="20"/>
    </row>
    <row r="72" customFormat="false" ht="15" hidden="false" customHeight="false" outlineLevel="0" collapsed="false">
      <c r="A72" s="15" t="s">
        <v>62</v>
      </c>
      <c r="B72" s="16" t="s">
        <v>63</v>
      </c>
      <c r="C72" s="15" t="s">
        <v>44</v>
      </c>
      <c r="D72" s="17"/>
      <c r="E72" s="17"/>
      <c r="F72" s="17"/>
      <c r="G72" s="19" t="n">
        <f aca="false">G54</f>
        <v>197</v>
      </c>
      <c r="H72" s="18"/>
      <c r="I72" s="20" t="n">
        <f aca="false">IFERROR(+H72*G72,0)</f>
        <v>0</v>
      </c>
    </row>
    <row r="73" customFormat="false" ht="15" hidden="false" customHeight="false" outlineLevel="0" collapsed="false">
      <c r="A73" s="15"/>
      <c r="B73" s="16"/>
      <c r="C73" s="15"/>
      <c r="D73" s="17"/>
      <c r="E73" s="17"/>
      <c r="F73" s="17"/>
      <c r="G73" s="19"/>
      <c r="H73" s="18"/>
      <c r="I73" s="20"/>
    </row>
    <row r="74" customFormat="false" ht="15" hidden="false" customHeight="false" outlineLevel="0" collapsed="false">
      <c r="A74" s="10" t="s">
        <v>64</v>
      </c>
      <c r="B74" s="16" t="s">
        <v>65</v>
      </c>
      <c r="C74" s="15" t="s">
        <v>66</v>
      </c>
      <c r="D74" s="17"/>
      <c r="E74" s="17"/>
      <c r="F74" s="17"/>
      <c r="G74" s="19" t="n">
        <v>4</v>
      </c>
      <c r="H74" s="18"/>
      <c r="I74" s="20" t="n">
        <f aca="false">IFERROR(+H74*G74,0)</f>
        <v>0</v>
      </c>
    </row>
    <row r="75" customFormat="false" ht="15" hidden="false" customHeight="false" outlineLevel="0" collapsed="false">
      <c r="A75" s="15"/>
      <c r="B75" s="16" t="s">
        <v>67</v>
      </c>
      <c r="C75" s="15"/>
      <c r="D75" s="17"/>
      <c r="E75" s="17"/>
      <c r="F75" s="17"/>
      <c r="G75" s="19"/>
      <c r="H75" s="18"/>
      <c r="I75" s="20" t="n">
        <f aca="false">IFERROR(+H75*G75,0)</f>
        <v>0</v>
      </c>
    </row>
    <row r="76" customFormat="false" ht="15" hidden="false" customHeight="false" outlineLevel="0" collapsed="false">
      <c r="A76" s="15"/>
      <c r="B76" s="16"/>
      <c r="C76" s="15"/>
      <c r="D76" s="17"/>
      <c r="E76" s="17"/>
      <c r="F76" s="17"/>
      <c r="G76" s="19"/>
      <c r="H76" s="18"/>
      <c r="I76" s="20"/>
    </row>
    <row r="77" customFormat="false" ht="15" hidden="false" customHeight="false" outlineLevel="0" collapsed="false">
      <c r="A77" s="10" t="s">
        <v>68</v>
      </c>
      <c r="B77" s="21" t="s">
        <v>69</v>
      </c>
      <c r="C77" s="15"/>
      <c r="D77" s="17"/>
      <c r="E77" s="17"/>
      <c r="F77" s="17"/>
      <c r="G77" s="19"/>
      <c r="H77" s="18"/>
      <c r="I77" s="20"/>
    </row>
    <row r="78" customFormat="false" ht="15" hidden="false" customHeight="false" outlineLevel="0" collapsed="false">
      <c r="A78" s="15"/>
      <c r="B78" s="16" t="s">
        <v>70</v>
      </c>
      <c r="C78" s="15" t="s">
        <v>66</v>
      </c>
      <c r="D78" s="17"/>
      <c r="E78" s="17"/>
      <c r="F78" s="17"/>
      <c r="G78" s="19" t="n">
        <v>10</v>
      </c>
      <c r="H78" s="18"/>
      <c r="I78" s="20" t="n">
        <f aca="false">IFERROR(+H78*G78,0)</f>
        <v>0</v>
      </c>
    </row>
    <row r="79" customFormat="false" ht="15" hidden="false" customHeight="false" outlineLevel="0" collapsed="false">
      <c r="A79" s="15"/>
      <c r="B79" s="16" t="s">
        <v>71</v>
      </c>
      <c r="C79" s="15" t="s">
        <v>66</v>
      </c>
      <c r="D79" s="17"/>
      <c r="E79" s="17"/>
      <c r="F79" s="17"/>
      <c r="G79" s="19" t="n">
        <v>10</v>
      </c>
      <c r="H79" s="18"/>
      <c r="I79" s="20" t="n">
        <f aca="false">IFERROR(+H79*G79,0)</f>
        <v>0</v>
      </c>
    </row>
    <row r="80" customFormat="false" ht="15" hidden="false" customHeight="false" outlineLevel="0" collapsed="false">
      <c r="A80" s="15"/>
      <c r="B80" s="16" t="s">
        <v>72</v>
      </c>
      <c r="C80" s="15" t="s">
        <v>66</v>
      </c>
      <c r="D80" s="17"/>
      <c r="E80" s="17"/>
      <c r="F80" s="17"/>
      <c r="G80" s="19" t="n">
        <v>10</v>
      </c>
      <c r="H80" s="18"/>
      <c r="I80" s="20" t="n">
        <f aca="false">IFERROR(+H80*G80,0)</f>
        <v>0</v>
      </c>
    </row>
    <row r="81" customFormat="false" ht="15" hidden="false" customHeight="false" outlineLevel="0" collapsed="false">
      <c r="A81" s="15"/>
      <c r="B81" s="28"/>
      <c r="C81" s="15"/>
      <c r="D81" s="17"/>
      <c r="E81" s="17"/>
      <c r="F81" s="17"/>
      <c r="G81" s="19"/>
      <c r="H81" s="18"/>
      <c r="I81" s="20"/>
    </row>
    <row r="82" customFormat="false" ht="28.5" hidden="false" customHeight="false" outlineLevel="0" collapsed="false">
      <c r="A82" s="10" t="s">
        <v>73</v>
      </c>
      <c r="B82" s="16" t="s">
        <v>74</v>
      </c>
      <c r="C82" s="15" t="s">
        <v>66</v>
      </c>
      <c r="D82" s="17"/>
      <c r="E82" s="17"/>
      <c r="F82" s="17"/>
      <c r="G82" s="19" t="n">
        <v>30</v>
      </c>
      <c r="H82" s="18"/>
      <c r="I82" s="20" t="n">
        <f aca="false">IFERROR(+H82*G82,0)</f>
        <v>0</v>
      </c>
    </row>
    <row r="83" customFormat="false" ht="15" hidden="false" customHeight="false" outlineLevel="0" collapsed="false">
      <c r="A83" s="15"/>
      <c r="B83" s="16"/>
      <c r="C83" s="15"/>
      <c r="D83" s="17"/>
      <c r="E83" s="17"/>
      <c r="F83" s="17"/>
      <c r="G83" s="19"/>
      <c r="H83" s="18"/>
      <c r="I83" s="20"/>
    </row>
    <row r="84" customFormat="false" ht="15" hidden="false" customHeight="false" outlineLevel="0" collapsed="false">
      <c r="A84" s="10" t="s">
        <v>75</v>
      </c>
      <c r="B84" s="29" t="s">
        <v>76</v>
      </c>
      <c r="C84" s="15" t="s">
        <v>44</v>
      </c>
      <c r="D84" s="17"/>
      <c r="E84" s="17"/>
      <c r="F84" s="17"/>
      <c r="G84" s="19" t="n">
        <v>1</v>
      </c>
      <c r="H84" s="18"/>
      <c r="I84" s="20" t="n">
        <f aca="false">IFERROR(+H84*G84,0)</f>
        <v>0</v>
      </c>
    </row>
    <row r="85" customFormat="false" ht="15" hidden="false" customHeight="false" outlineLevel="0" collapsed="false">
      <c r="A85" s="15"/>
      <c r="B85" s="29"/>
      <c r="C85" s="15"/>
      <c r="D85" s="17"/>
      <c r="E85" s="17"/>
      <c r="F85" s="17"/>
      <c r="G85" s="19"/>
      <c r="H85" s="18"/>
      <c r="I85" s="20"/>
    </row>
    <row r="86" customFormat="false" ht="15" hidden="false" customHeight="false" outlineLevel="0" collapsed="false">
      <c r="A86" s="10" t="s">
        <v>77</v>
      </c>
      <c r="B86" s="29" t="s">
        <v>78</v>
      </c>
      <c r="C86" s="15" t="s">
        <v>79</v>
      </c>
      <c r="D86" s="17"/>
      <c r="E86" s="17"/>
      <c r="F86" s="17"/>
      <c r="G86" s="19" t="n">
        <f aca="false">14+12+20</f>
        <v>46</v>
      </c>
      <c r="H86" s="18"/>
      <c r="I86" s="20" t="n">
        <f aca="false">IFERROR(+H86*G86,0)</f>
        <v>0</v>
      </c>
    </row>
    <row r="87" customFormat="false" ht="15" hidden="false" customHeight="false" outlineLevel="0" collapsed="false">
      <c r="A87" s="15"/>
      <c r="B87" s="29"/>
      <c r="C87" s="15"/>
      <c r="D87" s="17"/>
      <c r="E87" s="17"/>
      <c r="F87" s="17"/>
      <c r="G87" s="19"/>
      <c r="H87" s="18"/>
      <c r="I87" s="20"/>
    </row>
    <row r="88" customFormat="false" ht="15" hidden="false" customHeight="false" outlineLevel="0" collapsed="false">
      <c r="A88" s="10" t="s">
        <v>80</v>
      </c>
      <c r="B88" s="29" t="s">
        <v>81</v>
      </c>
      <c r="C88" s="15" t="s">
        <v>44</v>
      </c>
      <c r="D88" s="17" t="n">
        <v>7.43</v>
      </c>
      <c r="E88" s="17"/>
      <c r="F88" s="17" t="n">
        <v>1.2</v>
      </c>
      <c r="G88" s="19" t="n">
        <f aca="false">ROUND(PRODUCT(D88:F88),0)</f>
        <v>9</v>
      </c>
      <c r="H88" s="18"/>
      <c r="I88" s="20" t="n">
        <f aca="false">IFERROR(+H88*G88,0)</f>
        <v>0</v>
      </c>
    </row>
    <row r="89" customFormat="false" ht="15" hidden="false" customHeight="false" outlineLevel="0" collapsed="false">
      <c r="A89" s="15"/>
      <c r="B89" s="29"/>
      <c r="C89" s="15"/>
      <c r="D89" s="17"/>
      <c r="E89" s="17"/>
      <c r="F89" s="17"/>
      <c r="G89" s="19"/>
      <c r="H89" s="18"/>
      <c r="I89" s="20"/>
    </row>
    <row r="90" customFormat="false" ht="15" hidden="false" customHeight="false" outlineLevel="0" collapsed="false">
      <c r="A90" s="10" t="s">
        <v>82</v>
      </c>
      <c r="B90" s="29" t="s">
        <v>83</v>
      </c>
      <c r="C90" s="15" t="s">
        <v>44</v>
      </c>
      <c r="D90" s="17"/>
      <c r="E90" s="17"/>
      <c r="F90" s="17"/>
      <c r="G90" s="19" t="n">
        <v>5</v>
      </c>
      <c r="H90" s="18"/>
      <c r="I90" s="20" t="n">
        <f aca="false">IFERROR(+H90*G90,0)</f>
        <v>0</v>
      </c>
    </row>
    <row r="91" customFormat="false" ht="15" hidden="true" customHeight="false" outlineLevel="0" collapsed="false">
      <c r="A91" s="10"/>
      <c r="B91" s="29"/>
      <c r="C91" s="15" t="n">
        <v>2</v>
      </c>
      <c r="D91" s="17" t="n">
        <v>1.2</v>
      </c>
      <c r="E91" s="17"/>
      <c r="F91" s="17" t="n">
        <v>1.2</v>
      </c>
      <c r="G91" s="19" t="n">
        <f aca="false">PRODUCT(D91:F91)</f>
        <v>1.44</v>
      </c>
      <c r="H91" s="18"/>
      <c r="I91" s="20"/>
    </row>
    <row r="92" customFormat="false" ht="15" hidden="true" customHeight="false" outlineLevel="0" collapsed="false">
      <c r="A92" s="10"/>
      <c r="B92" s="29"/>
      <c r="C92" s="15" t="n">
        <v>4</v>
      </c>
      <c r="D92" s="17" t="n">
        <v>1</v>
      </c>
      <c r="E92" s="17"/>
      <c r="F92" s="17" t="n">
        <v>0.35</v>
      </c>
      <c r="G92" s="19" t="n">
        <f aca="false">PRODUCT(D92:F92)</f>
        <v>0.35</v>
      </c>
      <c r="H92" s="18"/>
      <c r="I92" s="20"/>
    </row>
    <row r="93" customFormat="false" ht="15" hidden="false" customHeight="false" outlineLevel="0" collapsed="false">
      <c r="A93" s="15"/>
      <c r="B93" s="29"/>
      <c r="C93" s="15"/>
      <c r="D93" s="17"/>
      <c r="E93" s="17"/>
      <c r="F93" s="17"/>
      <c r="G93" s="19"/>
      <c r="H93" s="18"/>
      <c r="I93" s="20"/>
    </row>
    <row r="94" customFormat="false" ht="15" hidden="false" customHeight="false" outlineLevel="0" collapsed="false">
      <c r="A94" s="10"/>
      <c r="B94" s="29"/>
      <c r="C94" s="15"/>
      <c r="D94" s="17"/>
      <c r="E94" s="17"/>
      <c r="F94" s="17"/>
      <c r="G94" s="19"/>
      <c r="H94" s="18"/>
      <c r="I94" s="20"/>
    </row>
    <row r="95" s="35" customFormat="true" ht="15" hidden="false" customHeight="false" outlineLevel="0" collapsed="false">
      <c r="A95" s="30"/>
      <c r="B95" s="31" t="s">
        <v>84</v>
      </c>
      <c r="C95" s="30"/>
      <c r="D95" s="32"/>
      <c r="E95" s="32"/>
      <c r="F95" s="32"/>
      <c r="G95" s="33"/>
      <c r="H95" s="33"/>
      <c r="I95" s="34" t="n">
        <f aca="false">SUM(I5:I93)</f>
        <v>0</v>
      </c>
    </row>
    <row r="96" customFormat="false" ht="15" hidden="false" customHeight="false" outlineLevel="0" collapsed="false">
      <c r="A96" s="15"/>
      <c r="B96" s="16" t="s">
        <v>85</v>
      </c>
      <c r="C96" s="15"/>
      <c r="D96" s="17"/>
      <c r="E96" s="17"/>
      <c r="F96" s="17"/>
      <c r="G96" s="18"/>
      <c r="H96" s="18"/>
      <c r="I96" s="18" t="n">
        <f aca="false">+I95*18%</f>
        <v>0</v>
      </c>
    </row>
    <row r="97" s="35" customFormat="true" ht="15" hidden="false" customHeight="false" outlineLevel="0" collapsed="false">
      <c r="A97" s="36"/>
      <c r="B97" s="37" t="s">
        <v>84</v>
      </c>
      <c r="C97" s="36"/>
      <c r="D97" s="38"/>
      <c r="E97" s="38"/>
      <c r="F97" s="38"/>
      <c r="G97" s="38"/>
      <c r="H97" s="38"/>
      <c r="I97" s="39" t="n">
        <f aca="false">SUM(I95:I96)</f>
        <v>0</v>
      </c>
    </row>
  </sheetData>
  <mergeCells count="4">
    <mergeCell ref="A1:I1"/>
    <mergeCell ref="A2:I2"/>
    <mergeCell ref="D9:E9"/>
    <mergeCell ref="D26:E26"/>
  </mergeCells>
  <printOptions headings="false" gridLines="false" gridLinesSet="true" horizontalCentered="true" verticalCentered="false"/>
  <pageMargins left="0.590277777777778" right="0.196527777777778" top="0.590972222222222" bottom="0.39375" header="0.669444444444444" footer="0.275694444444444"/>
  <pageSetup paperSize="9" scale="71"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Roman,Regular"&amp;12&amp;A</oddHeader>
    <oddFooter>&amp;L&amp;"Times New Roman,Regular"&amp;12Page &amp;P&amp;C&amp;"Times New Roman,Regular"&amp;12DVG&amp;R&amp;"Times New Roman,Regular"&amp;12MCPL</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G17"/>
  <sheetViews>
    <sheetView showFormulas="false" showGridLines="true" showRowColHeaders="true" showZeros="true" rightToLeft="false" tabSelected="false" showOutlineSymbols="true" defaultGridColor="true" view="pageBreakPreview" topLeftCell="A1" colorId="64" zoomScale="115" zoomScaleNormal="85" zoomScalePageLayoutView="115" workbookViewId="0">
      <selection pane="topLeft" activeCell="F12" activeCellId="0" sqref="F12"/>
    </sheetView>
  </sheetViews>
  <sheetFormatPr defaultRowHeight="12.75" zeroHeight="false" outlineLevelRow="0" outlineLevelCol="0"/>
  <cols>
    <col collapsed="false" customWidth="true" hidden="false" outlineLevel="0" max="1" min="1" style="0" width="6.71"/>
    <col collapsed="false" customWidth="true" hidden="false" outlineLevel="0" max="2" min="2" style="0" width="39.86"/>
    <col collapsed="false" customWidth="true" hidden="false" outlineLevel="0" max="3" min="3" style="0" width="18.85"/>
    <col collapsed="false" customWidth="true" hidden="false" outlineLevel="0" max="4" min="4" style="0" width="14.57"/>
    <col collapsed="false" customWidth="true" hidden="false" outlineLevel="0" max="12" min="5" style="0" width="8.71"/>
    <col collapsed="false" customWidth="true" hidden="false" outlineLevel="0" max="13" min="13" style="0" width="11.42"/>
    <col collapsed="false" customWidth="true" hidden="false" outlineLevel="0" max="1025" min="14" style="0" width="8.71"/>
  </cols>
  <sheetData>
    <row r="1" customFormat="false" ht="17.1" hidden="false" customHeight="true" outlineLevel="0" collapsed="false">
      <c r="A1" s="40" t="s">
        <v>86</v>
      </c>
      <c r="B1" s="40"/>
      <c r="C1" s="40"/>
      <c r="D1" s="40"/>
    </row>
    <row r="2" s="47" customFormat="true" ht="15" hidden="false" customHeight="false" outlineLevel="0" collapsed="false">
      <c r="A2" s="41"/>
      <c r="B2" s="42" t="s">
        <v>87</v>
      </c>
      <c r="C2" s="43"/>
      <c r="D2" s="44"/>
      <c r="E2" s="45"/>
      <c r="F2" s="45"/>
      <c r="G2" s="46"/>
    </row>
    <row r="3" s="54" customFormat="true" ht="15" hidden="false" customHeight="false" outlineLevel="0" collapsed="false">
      <c r="A3" s="48" t="s">
        <v>2</v>
      </c>
      <c r="B3" s="49" t="s">
        <v>88</v>
      </c>
      <c r="C3" s="50" t="s">
        <v>89</v>
      </c>
      <c r="D3" s="51" t="s">
        <v>90</v>
      </c>
      <c r="E3" s="52"/>
      <c r="F3" s="52"/>
      <c r="G3" s="53"/>
    </row>
    <row r="4" s="54" customFormat="true" ht="15" hidden="false" customHeight="false" outlineLevel="0" collapsed="false">
      <c r="A4" s="55" t="s">
        <v>91</v>
      </c>
      <c r="B4" s="56" t="s">
        <v>92</v>
      </c>
      <c r="C4" s="57" t="n">
        <v>270</v>
      </c>
      <c r="D4" s="58" t="s">
        <v>93</v>
      </c>
      <c r="E4" s="52"/>
      <c r="F4" s="52"/>
      <c r="G4" s="53"/>
    </row>
    <row r="5" s="54" customFormat="true" ht="15" hidden="false" customHeight="false" outlineLevel="0" collapsed="false">
      <c r="A5" s="55" t="s">
        <v>94</v>
      </c>
      <c r="B5" s="56" t="s">
        <v>95</v>
      </c>
      <c r="C5" s="59" t="n">
        <v>55000</v>
      </c>
      <c r="D5" s="58" t="s">
        <v>37</v>
      </c>
      <c r="E5" s="52"/>
      <c r="F5" s="52"/>
      <c r="G5" s="53"/>
    </row>
    <row r="6" s="54" customFormat="true" ht="15" hidden="false" customHeight="false" outlineLevel="0" collapsed="false">
      <c r="A6" s="55" t="s">
        <v>96</v>
      </c>
      <c r="B6" s="56" t="s">
        <v>97</v>
      </c>
      <c r="C6" s="59" t="n">
        <v>3600</v>
      </c>
      <c r="D6" s="58" t="s">
        <v>13</v>
      </c>
      <c r="E6" s="52"/>
      <c r="F6" s="52"/>
      <c r="G6" s="53"/>
    </row>
    <row r="7" s="54" customFormat="true" ht="15" hidden="false" customHeight="false" outlineLevel="0" collapsed="false">
      <c r="A7" s="55" t="s">
        <v>98</v>
      </c>
      <c r="B7" s="56" t="s">
        <v>99</v>
      </c>
      <c r="C7" s="59" t="n">
        <v>4200</v>
      </c>
      <c r="D7" s="58" t="s">
        <v>13</v>
      </c>
      <c r="E7" s="52"/>
      <c r="F7" s="52"/>
      <c r="G7" s="53"/>
    </row>
    <row r="8" s="54" customFormat="true" ht="15" hidden="false" customHeight="false" outlineLevel="0" collapsed="false">
      <c r="A8" s="55" t="s">
        <v>100</v>
      </c>
      <c r="B8" s="56" t="s">
        <v>101</v>
      </c>
      <c r="C8" s="57" t="n">
        <v>50</v>
      </c>
      <c r="D8" s="58" t="s">
        <v>102</v>
      </c>
      <c r="E8" s="52"/>
      <c r="F8" s="52"/>
      <c r="G8" s="53"/>
    </row>
    <row r="9" s="54" customFormat="true" ht="15" hidden="false" customHeight="false" outlineLevel="0" collapsed="false">
      <c r="A9" s="55" t="s">
        <v>103</v>
      </c>
      <c r="B9" s="56" t="s">
        <v>104</v>
      </c>
      <c r="C9" s="57" t="n">
        <v>50</v>
      </c>
      <c r="D9" s="58" t="s">
        <v>102</v>
      </c>
      <c r="E9" s="52"/>
      <c r="F9" s="52"/>
      <c r="G9" s="53"/>
    </row>
    <row r="10" s="54" customFormat="true" ht="15" hidden="false" customHeight="false" outlineLevel="0" collapsed="false">
      <c r="A10" s="55" t="s">
        <v>105</v>
      </c>
      <c r="B10" s="56" t="s">
        <v>106</v>
      </c>
      <c r="C10" s="57" t="n">
        <v>80</v>
      </c>
      <c r="D10" s="58" t="s">
        <v>102</v>
      </c>
      <c r="E10" s="52"/>
      <c r="F10" s="52"/>
      <c r="G10" s="53"/>
    </row>
    <row r="11" s="54" customFormat="true" ht="15" hidden="false" customHeight="false" outlineLevel="0" collapsed="false">
      <c r="A11" s="55" t="s">
        <v>107</v>
      </c>
      <c r="B11" s="56" t="s">
        <v>108</v>
      </c>
      <c r="C11" s="57" t="n">
        <v>50</v>
      </c>
      <c r="D11" s="58" t="s">
        <v>102</v>
      </c>
      <c r="E11" s="52"/>
      <c r="F11" s="52"/>
      <c r="G11" s="53"/>
    </row>
    <row r="12" s="54" customFormat="true" ht="15" hidden="false" customHeight="false" outlineLevel="0" collapsed="false">
      <c r="A12" s="55" t="s">
        <v>109</v>
      </c>
      <c r="B12" s="56" t="s">
        <v>110</v>
      </c>
      <c r="C12" s="57" t="n">
        <v>125</v>
      </c>
      <c r="D12" s="58" t="s">
        <v>102</v>
      </c>
      <c r="E12" s="52"/>
      <c r="F12" s="52"/>
      <c r="G12" s="53"/>
    </row>
    <row r="13" s="54" customFormat="true" ht="15" hidden="false" customHeight="false" outlineLevel="0" collapsed="false">
      <c r="A13" s="55" t="s">
        <v>111</v>
      </c>
      <c r="B13" s="56" t="s">
        <v>112</v>
      </c>
      <c r="C13" s="59" t="n">
        <v>5500</v>
      </c>
      <c r="D13" s="58" t="s">
        <v>113</v>
      </c>
      <c r="E13" s="52"/>
      <c r="F13" s="52"/>
      <c r="G13" s="53"/>
    </row>
    <row r="14" s="54" customFormat="true" ht="15" hidden="false" customHeight="false" outlineLevel="0" collapsed="false">
      <c r="A14" s="55" t="s">
        <v>114</v>
      </c>
      <c r="B14" s="56" t="s">
        <v>115</v>
      </c>
      <c r="C14" s="59" t="n">
        <v>65000</v>
      </c>
      <c r="D14" s="58" t="s">
        <v>37</v>
      </c>
      <c r="E14" s="52"/>
      <c r="F14" s="52"/>
      <c r="G14" s="53"/>
    </row>
    <row r="15" s="54" customFormat="true" ht="15" hidden="false" customHeight="false" outlineLevel="0" collapsed="false">
      <c r="A15" s="55" t="s">
        <v>116</v>
      </c>
      <c r="B15" s="56" t="s">
        <v>117</v>
      </c>
      <c r="C15" s="57" t="n">
        <v>45</v>
      </c>
      <c r="D15" s="58" t="s">
        <v>118</v>
      </c>
      <c r="E15" s="52"/>
      <c r="F15" s="52"/>
      <c r="G15" s="53"/>
    </row>
    <row r="16" s="54" customFormat="true" ht="15" hidden="false" customHeight="false" outlineLevel="0" collapsed="false">
      <c r="A16" s="55" t="s">
        <v>119</v>
      </c>
      <c r="B16" s="56" t="s">
        <v>120</v>
      </c>
      <c r="C16" s="57" t="n">
        <v>38</v>
      </c>
      <c r="D16" s="58" t="s">
        <v>118</v>
      </c>
      <c r="E16" s="52"/>
      <c r="F16" s="52"/>
      <c r="G16" s="53"/>
    </row>
    <row r="17" s="54" customFormat="true" ht="15" hidden="false" customHeight="false" outlineLevel="0" collapsed="false">
      <c r="A17" s="55" t="s">
        <v>121</v>
      </c>
      <c r="B17" s="56" t="s">
        <v>122</v>
      </c>
      <c r="C17" s="57" t="n">
        <v>28</v>
      </c>
      <c r="D17" s="58" t="s">
        <v>118</v>
      </c>
      <c r="E17" s="52"/>
      <c r="F17" s="52"/>
      <c r="G17" s="53"/>
    </row>
  </sheetData>
  <mergeCells count="1">
    <mergeCell ref="A1:D1"/>
  </mergeCells>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Roman,Regular"&amp;12&amp;A</oddHeader>
    <oddFooter>&amp;C&amp;"Times New Roman,Regular"&amp;12JMR Hospital&amp;R&amp;"Times New Roman,Regular"&amp;12MCPL</oddFooter>
  </headerFooter>
</worksheet>
</file>

<file path=docProps/app.xml><?xml version="1.0" encoding="utf-8"?>
<Properties xmlns="http://schemas.openxmlformats.org/officeDocument/2006/extended-properties" xmlns:vt="http://schemas.openxmlformats.org/officeDocument/2006/docPropsVTypes">
  <Template/>
  <TotalTime>446</TotalTime>
  <Application>LibreOffice/6.2.0.3$Windows_x86 LibreOffice_project/98c6a8a1c6c7b144ce3cc729e34964b47ce25d62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2021-11-26T13:36:06Z</dcterms:created>
  <dc:creator>Shobitha</dc:creator>
  <dc:description/>
  <dc:language>en-IN</dc:language>
  <cp:lastModifiedBy/>
  <cp:lastPrinted>2026-05-25T11:15:46Z</cp:lastPrinted>
  <dcterms:modified xsi:type="dcterms:W3CDTF">2026-09-30T17:17:36Z</dcterms:modified>
  <cp:revision>36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